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jacqueline_ramdeen_bradford_gov_uk/Documents/"/>
    </mc:Choice>
  </mc:AlternateContent>
  <xr:revisionPtr revIDLastSave="78" documentId="8_{83A541EE-4E06-4E9C-AAD4-C9F4588DF914}" xr6:coauthVersionLast="47" xr6:coauthVersionMax="47" xr10:uidLastSave="{F3431815-2EBC-4011-8AF1-45A94F3A4557}"/>
  <bookViews>
    <workbookView xWindow="-108" yWindow="-108" windowWidth="23256" windowHeight="12576" activeTab="1" xr2:uid="{00000000-000D-0000-FFFF-FFFF00000000}"/>
  </bookViews>
  <sheets>
    <sheet name="Keighley" sheetId="1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O27" i="1"/>
  <c r="R30" i="1"/>
  <c r="J30" i="1"/>
  <c r="O26" i="1"/>
  <c r="S30" i="1" l="1"/>
  <c r="R23" i="2" l="1"/>
  <c r="P23" i="2"/>
  <c r="O20" i="2"/>
  <c r="O25" i="1" l="1"/>
  <c r="O19" i="2"/>
  <c r="S23" i="2" l="1"/>
  <c r="J23" i="2"/>
  <c r="O18" i="2"/>
  <c r="O17" i="2"/>
  <c r="O16" i="2"/>
  <c r="O15" i="2"/>
  <c r="N23" i="2"/>
  <c r="O24" i="1" l="1"/>
  <c r="O23" i="1"/>
  <c r="O14" i="2" l="1"/>
  <c r="O13" i="2" l="1"/>
  <c r="O12" i="2" l="1"/>
  <c r="O22" i="1"/>
  <c r="O21" i="1"/>
  <c r="O3" i="1" l="1"/>
  <c r="Q3" i="1" s="1"/>
  <c r="Q4" i="1"/>
  <c r="O5" i="1"/>
  <c r="Q5" i="1" s="1"/>
  <c r="O6" i="1"/>
  <c r="Q6" i="1" s="1"/>
  <c r="O7" i="1"/>
  <c r="Q7" i="1" s="1"/>
  <c r="O8" i="1"/>
  <c r="Q8" i="1" s="1"/>
  <c r="O9" i="1"/>
  <c r="Q9" i="1" s="1"/>
  <c r="O10" i="1"/>
  <c r="Q10" i="1" s="1"/>
  <c r="O11" i="1"/>
  <c r="O12" i="1"/>
  <c r="Q12" i="1" s="1"/>
  <c r="Q13" i="1"/>
  <c r="O14" i="1"/>
  <c r="Q14" i="1" s="1"/>
  <c r="O15" i="1"/>
  <c r="O16" i="1"/>
  <c r="O17" i="1"/>
  <c r="O18" i="1"/>
  <c r="O19" i="1"/>
  <c r="O30" i="1" l="1"/>
  <c r="O6" i="2"/>
  <c r="O10" i="2"/>
  <c r="O9" i="2"/>
  <c r="O7" i="2"/>
  <c r="Q7" i="2" s="1"/>
  <c r="O8" i="2"/>
  <c r="Q8" i="2" s="1"/>
  <c r="Q10" i="2" l="1"/>
  <c r="Q9" i="2"/>
  <c r="I3" i="3"/>
  <c r="I4" i="3" l="1"/>
  <c r="I6" i="3" s="1"/>
  <c r="O5" i="2" l="1"/>
  <c r="O4" i="2"/>
  <c r="Q4" i="2" s="1"/>
  <c r="O3" i="2"/>
  <c r="G4" i="3"/>
  <c r="F4" i="3"/>
  <c r="H4" i="3"/>
  <c r="O23" i="2" l="1"/>
  <c r="E4" i="3" s="1"/>
  <c r="Q5" i="2"/>
  <c r="J4" i="3"/>
  <c r="G3" i="3"/>
  <c r="H3" i="3"/>
  <c r="H6" i="3" s="1"/>
  <c r="J3" i="3" l="1"/>
  <c r="G6" i="3"/>
  <c r="E3" i="3"/>
  <c r="F3" i="3" l="1"/>
  <c r="F6" i="3" s="1"/>
</calcChain>
</file>

<file path=xl/sharedStrings.xml><?xml version="1.0" encoding="utf-8"?>
<sst xmlns="http://schemas.openxmlformats.org/spreadsheetml/2006/main" count="414" uniqueCount="328">
  <si>
    <t>KTF -001</t>
  </si>
  <si>
    <t>Yorkshire Precision Engineering Ltd</t>
  </si>
  <si>
    <t xml:space="preserve">Limited </t>
  </si>
  <si>
    <t>04152841</t>
  </si>
  <si>
    <t>Unit 1 Dalton Works, Deal Street Keighley</t>
  </si>
  <si>
    <t>BD21 4LA</t>
  </si>
  <si>
    <t>KTF -003</t>
  </si>
  <si>
    <t>1 Parkwood Street, Keighley</t>
  </si>
  <si>
    <t>BD21 4QH</t>
  </si>
  <si>
    <t>KTF -009</t>
  </si>
  <si>
    <t>Pave Haworth Ltd</t>
  </si>
  <si>
    <t>Food and Drink (Deli &amp; Bistro)</t>
  </si>
  <si>
    <t>98B Main Street Haworth Keighley</t>
  </si>
  <si>
    <t>BD22 8DP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</si>
  <si>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</si>
  <si>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</si>
  <si>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</si>
  <si>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</si>
  <si>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</si>
  <si>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</si>
  <si>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</si>
  <si>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</si>
  <si>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</si>
  <si>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 xml:space="preserve">Purchase of Star SR20RIV type A sliding Head Lathe </t>
  </si>
  <si>
    <t xml:space="preserve">CNC Machine software and installation  New PC set up and software  Factory building work &amp; toilet update </t>
  </si>
  <si>
    <t>Date approved</t>
  </si>
  <si>
    <t xml:space="preserve">Building works and  equipment </t>
  </si>
  <si>
    <t>Opportunity to extend business into the vacant property next door.</t>
  </si>
  <si>
    <t>Company Registration No</t>
  </si>
  <si>
    <t>Increase productivity and efficiency with the introduction of a new CNC machine with the added capability of software that links the CNC on the shop floor to the office server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</si>
  <si>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</si>
  <si>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</si>
  <si>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</si>
  <si>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</si>
  <si>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</si>
  <si>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</si>
  <si>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</si>
  <si>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</si>
  <si>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</si>
  <si>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01157920</t>
  </si>
  <si>
    <t>Ready meal manufacturers</t>
  </si>
  <si>
    <t>SF-016</t>
  </si>
  <si>
    <t>Metal Fabrication</t>
  </si>
  <si>
    <t>building works and purchase of kitchen equipment for a specialist kitchen.</t>
  </si>
  <si>
    <t>BD21 4PQ</t>
  </si>
  <si>
    <t>Unit 10 Newbridge Industrial Estate Keighley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</si>
  <si>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</si>
  <si>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</si>
  <si>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</si>
  <si>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</si>
  <si>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</si>
  <si>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</si>
  <si>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</si>
  <si>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</si>
  <si>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</si>
  <si>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</si>
  <si>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</si>
  <si>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</si>
  <si>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</si>
  <si>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07398810</t>
  </si>
  <si>
    <t>Parkwood Boilerworks Parkwood Street Keighley</t>
  </si>
  <si>
    <t>BD21 4NW</t>
  </si>
  <si>
    <t xml:space="preserve">Replace Old bending rolls with a larger capacity set, the proposed new set of CNC Davi Rolls </t>
  </si>
  <si>
    <t>Purchase of new machinery to increase efficiency &amp; production capacity</t>
  </si>
  <si>
    <t>KTF -027</t>
  </si>
  <si>
    <t>Fretwell Print and Design Ltd</t>
  </si>
  <si>
    <t>03004170</t>
  </si>
  <si>
    <t>Print &amp; Direct  Mail</t>
  </si>
  <si>
    <t>Grow the business -  need to replace printing press with a new model</t>
  </si>
  <si>
    <t>Grow the business -   need to replace printer  with a new model</t>
  </si>
  <si>
    <t>BD21 1PX</t>
  </si>
  <si>
    <t>Manufacture industrial steam &amp; hot water Boilers</t>
  </si>
  <si>
    <t>Purchase of a new printing machine</t>
  </si>
  <si>
    <t xml:space="preserve">Healey Works, Goulbourne Street  Keighley </t>
  </si>
  <si>
    <t>KTF-005</t>
  </si>
  <si>
    <t>0814363</t>
  </si>
  <si>
    <t>Bridgehouse Mills Haworth</t>
  </si>
  <si>
    <t>BD13 5AB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</si>
  <si>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</si>
  <si>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</si>
  <si>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</si>
  <si>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</si>
  <si>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</si>
  <si>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</si>
  <si>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</si>
  <si>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</si>
  <si>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</si>
  <si>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Manufacture and supply of uniforms, braid and accoutrement and also manufacture of technical textiles</t>
  </si>
  <si>
    <t>Business growth &amp; SALSA accreditation</t>
  </si>
  <si>
    <t xml:space="preserve">Increase turnover and offer capacity in a sector not approached previously, the dental industry 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</si>
  <si>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</si>
  <si>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</si>
  <si>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</si>
  <si>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</si>
  <si>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</si>
  <si>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</si>
  <si>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</si>
  <si>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</si>
  <si>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</si>
  <si>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</si>
  <si>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</si>
  <si>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</si>
  <si>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</si>
  <si>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</si>
  <si>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</si>
  <si>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</si>
  <si>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14 Cavendish St, Keighley</t>
  </si>
  <si>
    <t>BD21 3RG</t>
  </si>
  <si>
    <t>Cake making &amp; bakery</t>
  </si>
  <si>
    <t>Relocate from home to retail premises</t>
  </si>
  <si>
    <t>Fitting out costs &amp; equipment</t>
  </si>
  <si>
    <t>George Green (Kly) Ltd</t>
  </si>
  <si>
    <t>Parkwood Works, Parkwood St</t>
  </si>
  <si>
    <t>BD21 4PN</t>
  </si>
  <si>
    <t>Steel engineering</t>
  </si>
  <si>
    <t>Purchase new equipment</t>
  </si>
  <si>
    <t>Machinery &amp; technology to carry out the PUP pipes</t>
  </si>
  <si>
    <t>Mark Finn Laboratory Furniture Ltd</t>
  </si>
  <si>
    <t>Unit 5a Airedale Business Park</t>
  </si>
  <si>
    <t>BD21 4DG</t>
  </si>
  <si>
    <t>Manufacturing &amp; installing laboratory equipment</t>
  </si>
  <si>
    <t>New equipment</t>
  </si>
  <si>
    <t>KTF-037</t>
  </si>
  <si>
    <t>Vanilla Etc</t>
  </si>
  <si>
    <t>Unit 5 Oakwood Business Park</t>
  </si>
  <si>
    <t>BD21 3EQ</t>
  </si>
  <si>
    <t>Manufacture of vanilla products</t>
  </si>
  <si>
    <t>Expanding premises -  Fitting out costs,  new machinery &amp; equipment</t>
  </si>
  <si>
    <t>Fitting out costs,  new machinery &amp; equipment</t>
  </si>
  <si>
    <t>The Old PO (Haworth) Ltd</t>
  </si>
  <si>
    <t>121 Main Street Haworth</t>
  </si>
  <si>
    <t>Café &amp; bar</t>
  </si>
  <si>
    <t>Equipment &amp; furniture</t>
  </si>
  <si>
    <t>KTF-045</t>
  </si>
  <si>
    <t>KTF-046</t>
  </si>
  <si>
    <t>Kitchen/café equipment &amp; furniture purchases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</si>
  <si>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</si>
  <si>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</si>
  <si>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</si>
  <si>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</si>
  <si>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</si>
  <si>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</si>
  <si>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</si>
  <si>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</si>
  <si>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</si>
  <si>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</si>
  <si>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</si>
  <si>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</si>
  <si>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</si>
  <si>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</si>
  <si>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</si>
  <si>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</si>
  <si>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</si>
  <si>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</si>
  <si>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</si>
  <si>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</si>
  <si>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</si>
  <si>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</si>
  <si>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</si>
  <si>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Development Engineering</t>
  </si>
  <si>
    <t>ASC Cartons</t>
  </si>
  <si>
    <t>Intervention level %</t>
  </si>
  <si>
    <t>BD17 7SW</t>
  </si>
  <si>
    <t>Sub contract machining</t>
  </si>
  <si>
    <t>Purchase 2 CNC machines &amp; mist extraction system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</si>
  <si>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</si>
  <si>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</si>
  <si>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</si>
  <si>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</si>
  <si>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</si>
  <si>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Bronte Warehouse, Chesham Street, Keighley</t>
  </si>
  <si>
    <t>Manufacturing &amp; engineering</t>
  </si>
  <si>
    <t>New production opportunity &amp; energy efficiency</t>
  </si>
  <si>
    <t>Listed building</t>
  </si>
  <si>
    <t>Y</t>
  </si>
  <si>
    <t>Floorspace repurposed (sq m)</t>
  </si>
  <si>
    <t>KTF-040</t>
  </si>
  <si>
    <t>STF-028</t>
  </si>
  <si>
    <t>STF-026</t>
  </si>
  <si>
    <t>Purchase of CNC machines &amp; Solar panels</t>
  </si>
  <si>
    <t>Purchase of 2 digital panel saws to increase efficiency</t>
  </si>
  <si>
    <t>Average grant</t>
  </si>
  <si>
    <t>Keighley Laboratories</t>
  </si>
  <si>
    <t>Croft House, South Street</t>
  </si>
  <si>
    <t>BD21 1EG</t>
  </si>
  <si>
    <t>Sub contract metallurgical testing, analysis, and consultancy</t>
  </si>
  <si>
    <t>invest in new machinery to increase capacity and bring new capability.</t>
  </si>
  <si>
    <t>Purchse of new equipment &amp; laboratory equipment</t>
  </si>
  <si>
    <t>Fibreline</t>
  </si>
  <si>
    <t>Manufacture &amp; supply of upholstery fillings to the domestic furniture market</t>
  </si>
  <si>
    <t>Victoria Park Mills, Hard Ings Road</t>
  </si>
  <si>
    <t>BD21 3ND</t>
  </si>
  <si>
    <t>Factory extension &amp; upgrade machinery</t>
  </si>
  <si>
    <t>Building works,  utility supply &amp; purchase new machinery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</si>
  <si>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</si>
  <si>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</si>
  <si>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</si>
  <si>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</si>
  <si>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</si>
  <si>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</si>
  <si>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>STF-035</t>
  </si>
  <si>
    <t>KTF - 012</t>
  </si>
  <si>
    <t>KTF - 030</t>
  </si>
  <si>
    <t>KTF - 024</t>
  </si>
  <si>
    <t>Calmag Ltd</t>
  </si>
  <si>
    <t>Riverview Buildings, Bradford Road, Riddlesden Keighley</t>
  </si>
  <si>
    <t>BD20 5JH</t>
  </si>
  <si>
    <t>Manufacture &amp; distribtuion of water conditioning equipment</t>
  </si>
  <si>
    <t>Increase floor space to expand the test area &amp; improve sustainbility of the premises</t>
  </si>
  <si>
    <t>Building alteration works,  replacement windows &amp; install a rainwater harvesting system</t>
  </si>
  <si>
    <t>Bio Nature Ltd</t>
  </si>
  <si>
    <t>Install new offices and repurpose the existing office for a staff rest room</t>
  </si>
  <si>
    <t>05205389</t>
  </si>
  <si>
    <t>Unit c Tragalgar Park, Admiral Way</t>
  </si>
  <si>
    <t>BD21 3LN</t>
  </si>
  <si>
    <t>Contract packaging &amp; wholesale distribution</t>
  </si>
  <si>
    <t>Increase capacity</t>
  </si>
  <si>
    <t>Purchase a new packing line</t>
  </si>
  <si>
    <t xml:space="preserve">                                </t>
  </si>
  <si>
    <t>Tap In Supplies</t>
  </si>
  <si>
    <t>Concentric Design Ltd</t>
  </si>
  <si>
    <t>Plaey Ltd</t>
  </si>
  <si>
    <t>KTF-063</t>
  </si>
  <si>
    <t>KTF-065</t>
  </si>
  <si>
    <t>KTF-062</t>
  </si>
  <si>
    <t>Clara House Worth Enterprise Park, Valley Road, Keighley</t>
  </si>
  <si>
    <t>BD21 4LN</t>
  </si>
  <si>
    <t>06831366</t>
  </si>
  <si>
    <t>Plumbers merchants</t>
  </si>
  <si>
    <t>Moving into new premises</t>
  </si>
  <si>
    <t>Property improvement works for new premises, signage, industrial doors, shelving and IT equipment</t>
  </si>
  <si>
    <t>2755190</t>
  </si>
  <si>
    <t>Unit 6 Progress Works, Parkwood St, Keighley</t>
  </si>
  <si>
    <t>BD21 4NX</t>
  </si>
  <si>
    <t>Catering design &amp; installatioin</t>
  </si>
  <si>
    <t>Property improvement works for new premises, CCTV, signage,  heating and steel works</t>
  </si>
  <si>
    <t>Salts Mill, Shipley</t>
  </si>
  <si>
    <t>BD18 3LA</t>
  </si>
  <si>
    <t>Furniture design &amp; production</t>
  </si>
  <si>
    <t>Purchase machinery</t>
  </si>
  <si>
    <t>Purchase of a CNC machine to increase productivity</t>
  </si>
  <si>
    <t>Vasilis Ltd t/as The Greek Corner</t>
  </si>
  <si>
    <t>18 Kirkgate, Shipley</t>
  </si>
  <si>
    <t>BD18 3QN</t>
  </si>
  <si>
    <t>Breakfast restaurant &amp; café</t>
  </si>
  <si>
    <t>New start business</t>
  </si>
  <si>
    <t>Property works &amp; purchase catering/kitchen equipment</t>
  </si>
  <si>
    <t>KTF-066</t>
  </si>
  <si>
    <t>Timothy Taylor</t>
  </si>
  <si>
    <t>Burrow &amp; Crowe</t>
  </si>
  <si>
    <t>Relocating to new premises</t>
  </si>
  <si>
    <t>Property improvements &amp; adaptations</t>
  </si>
  <si>
    <t>First Floor, 70 Haworth Road, Cross Roads, Keighley</t>
  </si>
  <si>
    <t>BD22 9DL</t>
  </si>
  <si>
    <t>Accountants &amp; Tax Advisers</t>
  </si>
  <si>
    <t>Knowle Spring Brewery, Keighley</t>
  </si>
  <si>
    <t>BD21 1AW</t>
  </si>
  <si>
    <t>Brewery</t>
  </si>
  <si>
    <t>Upgrading the brewery</t>
  </si>
  <si>
    <t>Capital investment plan to modernise production &amp; increase capacity</t>
  </si>
  <si>
    <t>Denso Marston</t>
  </si>
  <si>
    <t>Rotate IT t/as Whirli</t>
  </si>
  <si>
    <t>The Wyedean Weaving Co Ltd</t>
  </si>
  <si>
    <t>Basement of former Spinning Shed,  Salts Mill, Victoria Road</t>
  </si>
  <si>
    <t>Subscription based toy company</t>
  </si>
  <si>
    <t>Relocation &amp; expansion</t>
  </si>
  <si>
    <t>Relocating to new premises and warehouse set up costs.</t>
  </si>
  <si>
    <t>STF-043</t>
  </si>
  <si>
    <t>STF-039</t>
  </si>
  <si>
    <t>STF-042</t>
  </si>
  <si>
    <t>STF-032</t>
  </si>
  <si>
    <t>KTF-049</t>
  </si>
  <si>
    <t>Marston House, Otley Road, Shipley</t>
  </si>
  <si>
    <t>BD17 7JR</t>
  </si>
  <si>
    <t>Manufacture of Heat exchangers</t>
  </si>
  <si>
    <t>Capital investment plan</t>
  </si>
  <si>
    <t xml:space="preserve">Investment in new technology &amp; equipment to modernise processes </t>
  </si>
  <si>
    <t>Additional/new machinery to increase production capacity</t>
  </si>
  <si>
    <t xml:space="preserve">Unit 7 Acorn Industrial Estate, Otley Road, Shipley
</t>
  </si>
  <si>
    <t>Diversify into new industries &amp; attract new customers</t>
  </si>
  <si>
    <t>Purchase of a CNC  &amp; briquette machine to increase productivity</t>
  </si>
  <si>
    <t>Limited</t>
  </si>
  <si>
    <t>Oracle Opticians</t>
  </si>
  <si>
    <t>18 Market Street</t>
  </si>
  <si>
    <t>BD</t>
  </si>
  <si>
    <t>Opticians</t>
  </si>
  <si>
    <t>STF-041</t>
  </si>
  <si>
    <t>STF-044</t>
  </si>
  <si>
    <t>Partline Ltd</t>
  </si>
  <si>
    <t xml:space="preserve">  3012761   </t>
  </si>
  <si>
    <t>Vehicle parts</t>
  </si>
  <si>
    <t>Northway Vehicle Sales</t>
  </si>
  <si>
    <t>04857950</t>
  </si>
  <si>
    <t>Vehicle Rental and Sales</t>
  </si>
  <si>
    <t>Purchase of EV  &amp; DC Chargers</t>
  </si>
  <si>
    <t>Purchase of Deisel Particulate Filter cleaning machine</t>
  </si>
  <si>
    <t>Otley Road</t>
  </si>
  <si>
    <t>Invest in new technology</t>
  </si>
  <si>
    <t xml:space="preserve">Dockfield Road </t>
  </si>
  <si>
    <t>BD17 7AZ</t>
  </si>
  <si>
    <t>Invesement in new plant and infrastructure</t>
  </si>
  <si>
    <t>PFF Packaging Ltd</t>
  </si>
  <si>
    <t>Carnaud Metalbox Engineering</t>
  </si>
  <si>
    <t>Unit 3 Airedale Park, Royd Ings Avenue, Keighley</t>
  </si>
  <si>
    <t>BD21 4BZ</t>
  </si>
  <si>
    <t>Packaging Manufacturing</t>
  </si>
  <si>
    <t>Purchase a screw air compressor</t>
  </si>
  <si>
    <t>New machinery</t>
  </si>
  <si>
    <t>Dockfield Road</t>
  </si>
  <si>
    <t>BD17 7AY</t>
  </si>
  <si>
    <t>Manufacture of machinery for food, beverages and tobacco processing</t>
  </si>
  <si>
    <t xml:space="preserve">Capital expenditure </t>
  </si>
  <si>
    <t>Installation of  a ventilation system,  purchase of lapping/granite tables</t>
  </si>
  <si>
    <t>Sole Trader</t>
  </si>
  <si>
    <t>68 North Street,  Keighley</t>
  </si>
  <si>
    <t>BD21  3RY</t>
  </si>
  <si>
    <t>Hairdressing</t>
  </si>
  <si>
    <t>Property improvements</t>
  </si>
  <si>
    <t>Shop fit out &amp; new equipment</t>
  </si>
  <si>
    <t>Ms S Risidi t/a Hairavanti</t>
  </si>
  <si>
    <t>KTF-070</t>
  </si>
  <si>
    <t>KTF-069</t>
  </si>
  <si>
    <t>imagereel</t>
  </si>
  <si>
    <t>CGI &amp; Animation</t>
  </si>
  <si>
    <t>KTF-075</t>
  </si>
  <si>
    <t>O5977988</t>
  </si>
  <si>
    <t>68 Haworth Road, Cross Roads, Haworth</t>
  </si>
  <si>
    <t>Alteration works, decorating, cabling &amp; electrical works. New windows and kitchen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</si>
</sst>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3" fillId="0" borderId="1" xfId="0" applyNumberFormat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2" fontId="7" fillId="0" borderId="2" xfId="0" applyNumberFormat="1" applyFont="1" applyBorder="1"/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8" fontId="0" fillId="0" borderId="2" xfId="0" applyNumberFormat="1" applyBorder="1"/>
    <xf numFmtId="1" fontId="0" fillId="0" borderId="2" xfId="0" applyNumberFormat="1" applyBorder="1"/>
    <xf numFmtId="1" fontId="2" fillId="3" borderId="1" xfId="3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/>
    <xf numFmtId="1" fontId="0" fillId="0" borderId="0" xfId="0" applyNumberFormat="1"/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7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7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5" fontId="0" fillId="0" borderId="2" xfId="0" applyNumberFormat="1" applyBorder="1"/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49" fontId="8" fillId="0" borderId="2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2" xfId="0" applyBorder="1" applyAlignment="1">
      <alignment vertical="center" wrapText="1"/>
    </xf>
    <xf numFmtId="8" fontId="0" fillId="0" borderId="1" xfId="0" applyNumberFormat="1" applyBorder="1"/>
    <xf numFmtId="0" fontId="13" fillId="0" borderId="0" xfId="0" applyFont="1" applyAlignment="1">
      <alignment vertical="center"/>
    </xf>
    <xf numFmtId="8" fontId="4" fillId="0" borderId="1" xfId="0" applyNumberFormat="1" applyFont="1" applyBorder="1"/>
    <xf numFmtId="0" fontId="10" fillId="0" borderId="0" xfId="0" applyFont="1" applyAlignment="1">
      <alignment wrapText="1"/>
    </xf>
    <xf numFmtId="8" fontId="0" fillId="0" borderId="0" xfId="0" applyNumberFormat="1"/>
    <xf numFmtId="0" fontId="10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44" fontId="0" fillId="0" borderId="0" xfId="2" applyFont="1" applyBorder="1"/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4" fontId="0" fillId="0" borderId="1" xfId="2" applyFont="1" applyBorder="1" applyAlignment="1">
      <alignment horizontal="right" vertical="top"/>
    </xf>
    <xf numFmtId="44" fontId="0" fillId="0" borderId="0" xfId="5" applyFont="1" applyAlignment="1">
      <alignment horizontal="right" vertical="top"/>
    </xf>
    <xf numFmtId="44" fontId="0" fillId="0" borderId="0" xfId="5" applyFont="1" applyAlignment="1">
      <alignment vertical="top"/>
    </xf>
  </cellXfs>
  <cellStyles count="6">
    <cellStyle name="Currency" xfId="5" builtinId="4"/>
    <cellStyle name="Currency 2" xfId="2" xr:uid="{57BDF4B5-FA46-4E83-9083-470137C27FEB}"/>
    <cellStyle name="Currency 3" xfId="4" xr:uid="{5695C0EB-F79E-47D6-BBA1-CC338C1A7381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4"/>
  <sheetViews>
    <sheetView showGridLines="0" zoomScale="90" zoomScaleNormal="90" workbookViewId="0">
      <pane xSplit="3" ySplit="1" topLeftCell="N23" activePane="bottomRight" state="frozen"/>
      <selection pane="topRight" activeCell="D1" sqref="D1"/>
      <selection pane="bottomLeft" activeCell="A2" sqref="A2"/>
      <selection pane="bottomRight" activeCell="S30" sqref="S30"/>
    </sheetView>
  </sheetViews>
  <sheetFormatPr defaultRowHeight="14.4" x14ac:dyDescent="0.3"/>
  <cols>
    <col min="2" max="2" width="10.6640625" customWidth="1"/>
    <col min="3" max="3" width="24.33203125" style="4" customWidth="1"/>
    <col min="4" max="4" width="9.6640625" customWidth="1"/>
    <col min="5" max="5" width="13" customWidth="1"/>
    <col min="6" max="6" width="26" customWidth="1"/>
    <col min="7" max="7" width="11.5546875" customWidth="1"/>
    <col min="8" max="8" width="26.5546875" customWidth="1"/>
    <col min="9" max="10" width="10.6640625" customWidth="1"/>
    <col min="11" max="11" width="28.6640625" customWidth="1"/>
    <col min="12" max="12" width="23.5546875" customWidth="1"/>
    <col min="13" max="13" width="15.33203125" customWidth="1"/>
    <col min="14" max="14" width="23.33203125" customWidth="1"/>
    <col min="15" max="15" width="30.33203125" style="16" customWidth="1"/>
    <col min="16" max="16" width="23.6640625" style="16" customWidth="1"/>
    <col min="17" max="17" width="14.33203125" style="57" customWidth="1"/>
    <col min="18" max="18" width="18" style="16" customWidth="1"/>
    <col min="19" max="19" width="15" style="16" customWidth="1"/>
    <col min="20" max="20" width="13.6640625" customWidth="1"/>
    <col min="21" max="21" width="9.33203125" customWidth="1"/>
  </cols>
  <sheetData>
    <row r="1" spans="1:20" ht="41.25" customHeight="1" x14ac:dyDescent="0.3">
      <c r="B1" s="86" t="s">
        <v>90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s="4" customFormat="1" ht="78.75" customHeight="1" x14ac:dyDescent="0.3">
      <c r="B2" s="23" t="s">
        <v>22</v>
      </c>
      <c r="C2" s="23" t="s">
        <v>14</v>
      </c>
      <c r="D2" s="23" t="s">
        <v>36</v>
      </c>
      <c r="E2" s="23" t="s">
        <v>28</v>
      </c>
      <c r="F2" s="23" t="s">
        <v>19</v>
      </c>
      <c r="G2" s="23" t="s">
        <v>20</v>
      </c>
      <c r="H2" s="24" t="s">
        <v>37</v>
      </c>
      <c r="I2" s="23" t="s">
        <v>15</v>
      </c>
      <c r="J2" s="23" t="s">
        <v>32</v>
      </c>
      <c r="K2" s="23" t="s">
        <v>102</v>
      </c>
      <c r="L2" s="23" t="s">
        <v>16</v>
      </c>
      <c r="M2" s="23" t="s">
        <v>173</v>
      </c>
      <c r="N2" s="23" t="s">
        <v>175</v>
      </c>
      <c r="O2" s="25" t="s">
        <v>17</v>
      </c>
      <c r="P2" s="25" t="s">
        <v>18</v>
      </c>
      <c r="Q2" s="55" t="s">
        <v>161</v>
      </c>
      <c r="R2" s="25" t="s">
        <v>21</v>
      </c>
      <c r="S2" s="25" t="s">
        <v>100</v>
      </c>
      <c r="T2" s="23" t="s">
        <v>25</v>
      </c>
    </row>
    <row r="3" spans="1:20" ht="76.5" customHeight="1" x14ac:dyDescent="0.3">
      <c r="A3" s="26">
        <v>1</v>
      </c>
      <c r="B3" s="1" t="s">
        <v>0</v>
      </c>
      <c r="C3" s="8" t="s">
        <v>1</v>
      </c>
      <c r="D3" s="8" t="s">
        <v>2</v>
      </c>
      <c r="E3" s="83" t="s">
        <v>3</v>
      </c>
      <c r="F3" s="8" t="s">
        <v>4</v>
      </c>
      <c r="G3" s="1" t="s">
        <v>5</v>
      </c>
      <c r="H3" s="2" t="s">
        <v>31</v>
      </c>
      <c r="I3" s="3">
        <v>25</v>
      </c>
      <c r="J3" s="3">
        <v>3</v>
      </c>
      <c r="K3" s="8" t="s">
        <v>89</v>
      </c>
      <c r="L3" s="8" t="s">
        <v>23</v>
      </c>
      <c r="M3" s="8"/>
      <c r="N3" s="8"/>
      <c r="O3" s="11">
        <f>SUM(P3+R3)</f>
        <v>174950</v>
      </c>
      <c r="P3" s="13">
        <v>139960</v>
      </c>
      <c r="Q3" s="42">
        <f t="shared" ref="Q3:Q10" si="0">SUM(R3*100/O3)</f>
        <v>20</v>
      </c>
      <c r="R3" s="11">
        <v>34990</v>
      </c>
      <c r="S3" s="11">
        <v>34990</v>
      </c>
      <c r="T3" s="9">
        <v>44846</v>
      </c>
    </row>
    <row r="4" spans="1:20" ht="122.25" customHeight="1" x14ac:dyDescent="0.3">
      <c r="A4" s="26">
        <v>2</v>
      </c>
      <c r="B4" s="1" t="s">
        <v>6</v>
      </c>
      <c r="C4" s="8" t="s">
        <v>33</v>
      </c>
      <c r="D4" s="8" t="s">
        <v>2</v>
      </c>
      <c r="E4" s="3">
        <v>2932949</v>
      </c>
      <c r="F4" s="8" t="s">
        <v>7</v>
      </c>
      <c r="G4" s="1" t="s">
        <v>8</v>
      </c>
      <c r="H4" s="2" t="s">
        <v>30</v>
      </c>
      <c r="I4" s="3">
        <v>20</v>
      </c>
      <c r="J4" s="3">
        <v>3</v>
      </c>
      <c r="K4" s="8" t="s">
        <v>29</v>
      </c>
      <c r="L4" s="8" t="s">
        <v>24</v>
      </c>
      <c r="M4" s="8"/>
      <c r="N4" s="8"/>
      <c r="O4" s="11">
        <v>83875.53</v>
      </c>
      <c r="P4" s="14">
        <v>67100.429999999993</v>
      </c>
      <c r="Q4" s="42">
        <f t="shared" si="0"/>
        <v>20.000004768971355</v>
      </c>
      <c r="R4" s="11">
        <v>16775.11</v>
      </c>
      <c r="S4" s="11">
        <v>16775.11</v>
      </c>
      <c r="T4" s="9">
        <v>44886</v>
      </c>
    </row>
    <row r="5" spans="1:20" ht="58.5" customHeight="1" x14ac:dyDescent="0.3">
      <c r="A5" s="26">
        <v>3</v>
      </c>
      <c r="B5" s="1" t="s">
        <v>9</v>
      </c>
      <c r="C5" s="8" t="s">
        <v>10</v>
      </c>
      <c r="D5" s="8" t="s">
        <v>2</v>
      </c>
      <c r="E5" s="3">
        <v>13022257</v>
      </c>
      <c r="F5" s="8" t="s">
        <v>12</v>
      </c>
      <c r="G5" s="1" t="s">
        <v>13</v>
      </c>
      <c r="H5" s="2" t="s">
        <v>11</v>
      </c>
      <c r="I5" s="3">
        <v>16</v>
      </c>
      <c r="J5" s="3">
        <v>3</v>
      </c>
      <c r="K5" s="8" t="s">
        <v>27</v>
      </c>
      <c r="L5" s="8" t="s">
        <v>26</v>
      </c>
      <c r="M5" s="44" t="s">
        <v>174</v>
      </c>
      <c r="N5" s="8"/>
      <c r="O5" s="11">
        <f t="shared" ref="O5:O12" si="1">SUM(P5+R5)</f>
        <v>43000.57</v>
      </c>
      <c r="P5" s="14">
        <v>34400.46</v>
      </c>
      <c r="Q5" s="42">
        <f t="shared" si="0"/>
        <v>19.999990697797728</v>
      </c>
      <c r="R5" s="11">
        <v>8600.11</v>
      </c>
      <c r="S5" s="11">
        <v>8600.11</v>
      </c>
      <c r="T5" s="9">
        <v>44886</v>
      </c>
    </row>
    <row r="6" spans="1:20" ht="57.6" x14ac:dyDescent="0.3">
      <c r="A6" s="26">
        <v>4</v>
      </c>
      <c r="B6" s="1" t="s">
        <v>38</v>
      </c>
      <c r="C6" s="8" t="s">
        <v>34</v>
      </c>
      <c r="D6" s="8" t="s">
        <v>2</v>
      </c>
      <c r="E6" s="3" t="s">
        <v>39</v>
      </c>
      <c r="F6" s="12" t="s">
        <v>45</v>
      </c>
      <c r="G6" s="12" t="s">
        <v>44</v>
      </c>
      <c r="H6" s="2" t="s">
        <v>40</v>
      </c>
      <c r="I6" s="3">
        <v>1</v>
      </c>
      <c r="J6" s="3">
        <v>3</v>
      </c>
      <c r="K6" s="8" t="s">
        <v>88</v>
      </c>
      <c r="L6" s="12" t="s">
        <v>43</v>
      </c>
      <c r="M6" s="12"/>
      <c r="N6" s="12"/>
      <c r="O6" s="11">
        <f t="shared" si="1"/>
        <v>57113.46</v>
      </c>
      <c r="P6" s="11">
        <v>46015.199999999997</v>
      </c>
      <c r="Q6" s="42">
        <f t="shared" si="0"/>
        <v>19.431951767586835</v>
      </c>
      <c r="R6" s="11">
        <v>11098.26</v>
      </c>
      <c r="S6" s="11">
        <v>11098.26</v>
      </c>
      <c r="T6" s="9">
        <v>44915</v>
      </c>
    </row>
    <row r="7" spans="1:20" ht="57.6" x14ac:dyDescent="0.3">
      <c r="A7" s="26">
        <v>5</v>
      </c>
      <c r="B7" s="1" t="s">
        <v>57</v>
      </c>
      <c r="C7" s="8" t="s">
        <v>58</v>
      </c>
      <c r="D7" s="8" t="s">
        <v>2</v>
      </c>
      <c r="E7" s="3" t="s">
        <v>59</v>
      </c>
      <c r="F7" s="8" t="s">
        <v>60</v>
      </c>
      <c r="G7" s="1" t="s">
        <v>61</v>
      </c>
      <c r="H7" s="2" t="s">
        <v>71</v>
      </c>
      <c r="I7" s="3">
        <v>140</v>
      </c>
      <c r="J7" s="3">
        <v>5</v>
      </c>
      <c r="K7" s="8" t="s">
        <v>63</v>
      </c>
      <c r="L7" s="8" t="s">
        <v>62</v>
      </c>
      <c r="M7" s="8"/>
      <c r="N7" s="8"/>
      <c r="O7" s="11">
        <f t="shared" si="1"/>
        <v>189084.57</v>
      </c>
      <c r="P7" s="11">
        <v>171000</v>
      </c>
      <c r="Q7" s="42">
        <f t="shared" si="0"/>
        <v>9.5642759216153905</v>
      </c>
      <c r="R7" s="15">
        <v>18084.57</v>
      </c>
      <c r="S7" s="15">
        <v>18084.57</v>
      </c>
      <c r="T7" s="9">
        <v>44949</v>
      </c>
    </row>
    <row r="8" spans="1:20" ht="28.8" x14ac:dyDescent="0.3">
      <c r="A8" s="26">
        <v>6</v>
      </c>
      <c r="B8" s="1" t="s">
        <v>64</v>
      </c>
      <c r="C8" s="8" t="s">
        <v>65</v>
      </c>
      <c r="D8" s="8" t="s">
        <v>2</v>
      </c>
      <c r="E8" s="3" t="s">
        <v>66</v>
      </c>
      <c r="F8" s="12" t="s">
        <v>73</v>
      </c>
      <c r="G8" s="1" t="s">
        <v>70</v>
      </c>
      <c r="H8" s="1" t="s">
        <v>67</v>
      </c>
      <c r="I8" s="3">
        <v>48</v>
      </c>
      <c r="J8" s="3">
        <v>2</v>
      </c>
      <c r="K8" s="2" t="s">
        <v>69</v>
      </c>
      <c r="L8" s="8" t="s">
        <v>72</v>
      </c>
      <c r="M8" s="8"/>
      <c r="N8" s="8"/>
      <c r="O8" s="11">
        <f t="shared" si="1"/>
        <v>99946</v>
      </c>
      <c r="P8" s="11">
        <v>79956.800000000003</v>
      </c>
      <c r="Q8" s="42">
        <f t="shared" si="0"/>
        <v>20</v>
      </c>
      <c r="R8" s="15">
        <v>19989.2</v>
      </c>
      <c r="S8" s="15">
        <v>19989.2</v>
      </c>
      <c r="T8" s="9">
        <v>44980</v>
      </c>
    </row>
    <row r="9" spans="1:20" ht="151.5" customHeight="1" x14ac:dyDescent="0.3">
      <c r="A9" s="26">
        <v>7</v>
      </c>
      <c r="B9" s="1" t="s">
        <v>74</v>
      </c>
      <c r="C9" s="8" t="s">
        <v>262</v>
      </c>
      <c r="D9" s="8" t="s">
        <v>2</v>
      </c>
      <c r="E9" s="3" t="s">
        <v>75</v>
      </c>
      <c r="F9" s="1" t="s">
        <v>76</v>
      </c>
      <c r="G9" s="1" t="s">
        <v>77</v>
      </c>
      <c r="H9" s="2" t="s">
        <v>87</v>
      </c>
      <c r="I9" s="3">
        <v>21</v>
      </c>
      <c r="J9" s="3">
        <v>6.5</v>
      </c>
      <c r="K9" s="8" t="s">
        <v>85</v>
      </c>
      <c r="L9" s="8" t="s">
        <v>86</v>
      </c>
      <c r="M9" s="44" t="s">
        <v>174</v>
      </c>
      <c r="N9" s="44"/>
      <c r="O9" s="11">
        <f t="shared" si="1"/>
        <v>141044.97</v>
      </c>
      <c r="P9" s="11">
        <v>98731.5</v>
      </c>
      <c r="Q9" s="42">
        <f t="shared" si="0"/>
        <v>29.999985111131576</v>
      </c>
      <c r="R9" s="11">
        <v>42313.47</v>
      </c>
      <c r="S9" s="11">
        <v>42313.47</v>
      </c>
      <c r="T9" s="9">
        <v>45012</v>
      </c>
    </row>
    <row r="10" spans="1:20" ht="48.6" customHeight="1" x14ac:dyDescent="0.3">
      <c r="A10" s="26">
        <v>8</v>
      </c>
      <c r="B10" s="1" t="s">
        <v>105</v>
      </c>
      <c r="C10" s="1" t="s">
        <v>101</v>
      </c>
      <c r="D10" s="1" t="s">
        <v>2</v>
      </c>
      <c r="E10" s="3">
        <v>13480620</v>
      </c>
      <c r="F10" s="1" t="s">
        <v>106</v>
      </c>
      <c r="G10" s="1" t="s">
        <v>107</v>
      </c>
      <c r="H10" s="1" t="s">
        <v>108</v>
      </c>
      <c r="I10" s="3">
        <v>3</v>
      </c>
      <c r="J10" s="3">
        <v>1</v>
      </c>
      <c r="K10" s="8" t="s">
        <v>109</v>
      </c>
      <c r="L10" s="8" t="s">
        <v>110</v>
      </c>
      <c r="M10" s="44"/>
      <c r="N10" s="8"/>
      <c r="O10" s="11">
        <f t="shared" si="1"/>
        <v>19646.09</v>
      </c>
      <c r="P10" s="11">
        <v>13752.27</v>
      </c>
      <c r="Q10" s="42">
        <f t="shared" si="0"/>
        <v>29.999964369500496</v>
      </c>
      <c r="R10" s="11">
        <v>5893.82</v>
      </c>
      <c r="S10" s="11">
        <v>5762.31</v>
      </c>
      <c r="T10" s="9">
        <v>45035</v>
      </c>
    </row>
    <row r="11" spans="1:20" ht="39.6" customHeight="1" x14ac:dyDescent="0.3">
      <c r="A11" s="26">
        <v>9</v>
      </c>
      <c r="B11" s="8" t="s">
        <v>105</v>
      </c>
      <c r="C11" s="1" t="s">
        <v>111</v>
      </c>
      <c r="D11" s="1" t="s">
        <v>2</v>
      </c>
      <c r="E11" s="3">
        <v>1351390</v>
      </c>
      <c r="F11" s="1" t="s">
        <v>112</v>
      </c>
      <c r="G11" s="1" t="s">
        <v>113</v>
      </c>
      <c r="H11" s="1" t="s">
        <v>114</v>
      </c>
      <c r="I11" s="3">
        <v>15</v>
      </c>
      <c r="J11" s="3">
        <v>4</v>
      </c>
      <c r="K11" s="8" t="s">
        <v>115</v>
      </c>
      <c r="L11" s="8" t="s">
        <v>116</v>
      </c>
      <c r="M11" s="8"/>
      <c r="N11" s="8"/>
      <c r="O11" s="11">
        <f t="shared" si="1"/>
        <v>100632.49</v>
      </c>
      <c r="P11" s="11">
        <v>79440</v>
      </c>
      <c r="Q11" s="42">
        <v>20</v>
      </c>
      <c r="R11" s="11">
        <v>21192.49</v>
      </c>
      <c r="S11" s="11">
        <v>21192.49</v>
      </c>
      <c r="T11" s="9"/>
    </row>
    <row r="12" spans="1:20" ht="41.4" customHeight="1" x14ac:dyDescent="0.3">
      <c r="A12" s="26">
        <v>10</v>
      </c>
      <c r="B12" s="37" t="s">
        <v>122</v>
      </c>
      <c r="C12" s="4" t="s">
        <v>117</v>
      </c>
      <c r="D12" s="1" t="s">
        <v>2</v>
      </c>
      <c r="E12" s="3">
        <v>11419233</v>
      </c>
      <c r="F12" s="8" t="s">
        <v>118</v>
      </c>
      <c r="G12" s="18" t="s">
        <v>119</v>
      </c>
      <c r="H12" s="8" t="s">
        <v>120</v>
      </c>
      <c r="I12" s="3">
        <v>13</v>
      </c>
      <c r="J12" s="3">
        <v>1</v>
      </c>
      <c r="K12" s="8" t="s">
        <v>121</v>
      </c>
      <c r="L12" s="8" t="s">
        <v>180</v>
      </c>
      <c r="M12" s="8"/>
      <c r="N12" s="8"/>
      <c r="O12" s="11">
        <f t="shared" si="1"/>
        <v>66000</v>
      </c>
      <c r="P12" s="11">
        <v>52800</v>
      </c>
      <c r="Q12" s="42">
        <f>SUM(R12*100/O12)</f>
        <v>20</v>
      </c>
      <c r="R12" s="11">
        <v>13200</v>
      </c>
      <c r="S12" s="11">
        <v>13200</v>
      </c>
      <c r="T12" s="9">
        <v>45071</v>
      </c>
    </row>
    <row r="13" spans="1:20" ht="43.2" x14ac:dyDescent="0.3">
      <c r="A13" s="26">
        <v>11</v>
      </c>
      <c r="B13" s="38" t="s">
        <v>133</v>
      </c>
      <c r="C13" s="8" t="s">
        <v>123</v>
      </c>
      <c r="D13" s="1" t="s">
        <v>2</v>
      </c>
      <c r="E13" s="3">
        <v>13347189</v>
      </c>
      <c r="F13" s="8" t="s">
        <v>124</v>
      </c>
      <c r="G13" s="18" t="s">
        <v>125</v>
      </c>
      <c r="H13" s="8" t="s">
        <v>126</v>
      </c>
      <c r="I13" s="3">
        <v>5</v>
      </c>
      <c r="J13" s="3">
        <v>2</v>
      </c>
      <c r="K13" s="8" t="s">
        <v>128</v>
      </c>
      <c r="L13" s="8" t="s">
        <v>127</v>
      </c>
      <c r="M13" s="8"/>
      <c r="N13" s="8"/>
      <c r="O13" s="16">
        <v>80699.61</v>
      </c>
      <c r="P13" s="11">
        <v>56489.120000000003</v>
      </c>
      <c r="Q13" s="42">
        <f>SUM(R13*100/O13)</f>
        <v>30.315227050043983</v>
      </c>
      <c r="R13" s="77">
        <v>24464.27</v>
      </c>
      <c r="S13" s="11">
        <v>24464.27</v>
      </c>
      <c r="T13" s="9">
        <v>45098</v>
      </c>
    </row>
    <row r="14" spans="1:20" ht="28.8" x14ac:dyDescent="0.3">
      <c r="A14" s="26">
        <v>12</v>
      </c>
      <c r="B14" s="38" t="s">
        <v>134</v>
      </c>
      <c r="C14" s="8" t="s">
        <v>129</v>
      </c>
      <c r="D14" s="1" t="s">
        <v>2</v>
      </c>
      <c r="E14" s="84">
        <v>14172130</v>
      </c>
      <c r="F14" s="8" t="s">
        <v>130</v>
      </c>
      <c r="G14" s="18" t="s">
        <v>13</v>
      </c>
      <c r="H14" s="1" t="s">
        <v>131</v>
      </c>
      <c r="I14" s="3">
        <v>1</v>
      </c>
      <c r="J14" s="3">
        <v>5.5</v>
      </c>
      <c r="K14" s="8" t="s">
        <v>132</v>
      </c>
      <c r="L14" s="8" t="s">
        <v>135</v>
      </c>
      <c r="M14" s="44" t="s">
        <v>174</v>
      </c>
      <c r="N14" s="8"/>
      <c r="O14" s="11">
        <f t="shared" ref="O14:O19" si="2">SUM(P14+R14)</f>
        <v>29438.53</v>
      </c>
      <c r="P14" s="11">
        <v>20770.71</v>
      </c>
      <c r="Q14" s="42">
        <f>SUM(R14*100/O14)</f>
        <v>29.443793558985455</v>
      </c>
      <c r="R14" s="11">
        <v>8667.82</v>
      </c>
      <c r="S14" s="49">
        <v>8667.82</v>
      </c>
      <c r="T14" s="9">
        <v>45120</v>
      </c>
    </row>
    <row r="15" spans="1:20" ht="29.4" thickBot="1" x14ac:dyDescent="0.35">
      <c r="A15" s="26">
        <v>13</v>
      </c>
      <c r="B15" s="38" t="s">
        <v>176</v>
      </c>
      <c r="C15" s="8" t="s">
        <v>158</v>
      </c>
      <c r="D15" s="1" t="s">
        <v>2</v>
      </c>
      <c r="E15" s="3">
        <v>1447529</v>
      </c>
      <c r="F15" s="8" t="s">
        <v>170</v>
      </c>
      <c r="G15" s="18"/>
      <c r="H15" s="1" t="s">
        <v>171</v>
      </c>
      <c r="I15" s="3">
        <v>450</v>
      </c>
      <c r="J15" s="3">
        <v>5</v>
      </c>
      <c r="K15" s="8" t="s">
        <v>172</v>
      </c>
      <c r="L15" s="8" t="s">
        <v>179</v>
      </c>
      <c r="M15" s="8"/>
      <c r="N15" s="8"/>
      <c r="O15" s="11">
        <f t="shared" si="2"/>
        <v>410212.26</v>
      </c>
      <c r="P15" s="11">
        <v>369191.03</v>
      </c>
      <c r="Q15" s="42">
        <v>10</v>
      </c>
      <c r="R15" s="11">
        <v>41021.230000000003</v>
      </c>
      <c r="S15" s="11"/>
      <c r="T15" s="9">
        <v>45182</v>
      </c>
    </row>
    <row r="16" spans="1:20" ht="43.8" thickBot="1" x14ac:dyDescent="0.35">
      <c r="A16" s="26">
        <v>14</v>
      </c>
      <c r="B16" s="38" t="s">
        <v>201</v>
      </c>
      <c r="C16" s="8" t="s">
        <v>182</v>
      </c>
      <c r="D16" s="1" t="s">
        <v>2</v>
      </c>
      <c r="E16" s="84">
        <v>164811</v>
      </c>
      <c r="F16" s="51" t="s">
        <v>183</v>
      </c>
      <c r="G16" s="18" t="s">
        <v>184</v>
      </c>
      <c r="H16" s="50" t="s">
        <v>185</v>
      </c>
      <c r="I16" s="3">
        <v>22</v>
      </c>
      <c r="J16" s="3">
        <v>3</v>
      </c>
      <c r="K16" s="76" t="s">
        <v>186</v>
      </c>
      <c r="L16" s="45" t="s">
        <v>187</v>
      </c>
      <c r="M16" s="48"/>
      <c r="N16" s="45"/>
      <c r="O16" s="11">
        <f t="shared" si="2"/>
        <v>303651.57</v>
      </c>
      <c r="P16" s="46">
        <v>212556.1</v>
      </c>
      <c r="Q16" s="54">
        <v>30</v>
      </c>
      <c r="R16" s="46">
        <v>91095.47</v>
      </c>
      <c r="S16" s="88">
        <v>31559.47</v>
      </c>
      <c r="T16" s="9">
        <v>45249</v>
      </c>
    </row>
    <row r="17" spans="1:20" ht="43.2" x14ac:dyDescent="0.3">
      <c r="A17" s="26">
        <v>15</v>
      </c>
      <c r="B17" s="38" t="s">
        <v>202</v>
      </c>
      <c r="C17" s="8" t="s">
        <v>188</v>
      </c>
      <c r="D17" s="1" t="s">
        <v>2</v>
      </c>
      <c r="E17" s="84">
        <v>1657840</v>
      </c>
      <c r="F17" s="51" t="s">
        <v>190</v>
      </c>
      <c r="G17" s="18" t="s">
        <v>191</v>
      </c>
      <c r="H17" s="76" t="s">
        <v>189</v>
      </c>
      <c r="I17" s="3">
        <v>235</v>
      </c>
      <c r="J17" s="3">
        <v>15</v>
      </c>
      <c r="K17" s="8" t="s">
        <v>192</v>
      </c>
      <c r="L17" s="45" t="s">
        <v>193</v>
      </c>
      <c r="M17" s="48"/>
      <c r="N17" s="45"/>
      <c r="O17" s="11">
        <f t="shared" si="2"/>
        <v>1833010</v>
      </c>
      <c r="P17" s="46">
        <v>1649709</v>
      </c>
      <c r="Q17" s="54">
        <v>10</v>
      </c>
      <c r="R17" s="46">
        <v>183301</v>
      </c>
      <c r="S17" s="46">
        <v>71948.17</v>
      </c>
      <c r="T17" s="9">
        <v>45249</v>
      </c>
    </row>
    <row r="18" spans="1:20" ht="81.599999999999994" customHeight="1" x14ac:dyDescent="0.3">
      <c r="A18" s="26">
        <v>16</v>
      </c>
      <c r="B18" s="38" t="s">
        <v>203</v>
      </c>
      <c r="C18" s="8" t="s">
        <v>204</v>
      </c>
      <c r="D18" s="1" t="s">
        <v>2</v>
      </c>
      <c r="E18" s="3">
        <v>5607855</v>
      </c>
      <c r="F18" s="8" t="s">
        <v>205</v>
      </c>
      <c r="G18" s="18" t="s">
        <v>206</v>
      </c>
      <c r="H18" s="8" t="s">
        <v>207</v>
      </c>
      <c r="I18" s="3">
        <v>17</v>
      </c>
      <c r="J18" s="3">
        <v>3</v>
      </c>
      <c r="K18" s="8" t="s">
        <v>208</v>
      </c>
      <c r="L18" s="45" t="s">
        <v>209</v>
      </c>
      <c r="M18" s="48"/>
      <c r="N18" s="45"/>
      <c r="O18" s="11">
        <f t="shared" si="2"/>
        <v>96937.700000000012</v>
      </c>
      <c r="P18" s="53">
        <v>77550.16</v>
      </c>
      <c r="Q18" s="54">
        <v>20</v>
      </c>
      <c r="R18" s="53">
        <v>19387.54</v>
      </c>
      <c r="S18" s="46"/>
      <c r="T18" s="9">
        <v>45249</v>
      </c>
    </row>
    <row r="19" spans="1:20" ht="60" customHeight="1" x14ac:dyDescent="0.3">
      <c r="A19" s="26">
        <v>17</v>
      </c>
      <c r="B19" s="1" t="s">
        <v>224</v>
      </c>
      <c r="C19" s="8" t="s">
        <v>65</v>
      </c>
      <c r="D19" s="8" t="s">
        <v>2</v>
      </c>
      <c r="E19" s="3" t="s">
        <v>66</v>
      </c>
      <c r="F19" s="12" t="s">
        <v>73</v>
      </c>
      <c r="G19" s="1" t="s">
        <v>70</v>
      </c>
      <c r="H19" s="1" t="s">
        <v>67</v>
      </c>
      <c r="I19" s="3">
        <v>45</v>
      </c>
      <c r="J19" s="3">
        <v>1</v>
      </c>
      <c r="K19" s="2" t="s">
        <v>69</v>
      </c>
      <c r="L19" s="8" t="s">
        <v>72</v>
      </c>
      <c r="M19" s="48"/>
      <c r="N19" s="45"/>
      <c r="O19" s="11">
        <f t="shared" si="2"/>
        <v>410000</v>
      </c>
      <c r="P19" s="46">
        <v>328000</v>
      </c>
      <c r="Q19" s="54">
        <v>20</v>
      </c>
      <c r="R19" s="46">
        <v>82000</v>
      </c>
      <c r="S19" s="46">
        <v>82000</v>
      </c>
      <c r="T19" s="9">
        <v>45279</v>
      </c>
    </row>
    <row r="20" spans="1:20" ht="52.2" customHeight="1" x14ac:dyDescent="0.3">
      <c r="A20" s="26">
        <v>18</v>
      </c>
      <c r="B20" s="1" t="s">
        <v>222</v>
      </c>
      <c r="C20" s="8" t="s">
        <v>210</v>
      </c>
      <c r="D20" s="8" t="s">
        <v>2</v>
      </c>
      <c r="E20" s="3" t="s">
        <v>212</v>
      </c>
      <c r="F20" s="12" t="s">
        <v>213</v>
      </c>
      <c r="G20" s="1" t="s">
        <v>214</v>
      </c>
      <c r="H20" s="8" t="s">
        <v>215</v>
      </c>
      <c r="I20" s="3">
        <v>30</v>
      </c>
      <c r="J20" s="3">
        <v>4</v>
      </c>
      <c r="K20" s="2" t="s">
        <v>216</v>
      </c>
      <c r="L20" s="45" t="s">
        <v>217</v>
      </c>
      <c r="M20" s="48"/>
      <c r="N20" s="45"/>
      <c r="O20" s="11">
        <v>138700</v>
      </c>
      <c r="P20" s="46">
        <v>110960</v>
      </c>
      <c r="Q20" s="54">
        <v>20</v>
      </c>
      <c r="R20" s="46">
        <v>27740</v>
      </c>
      <c r="S20" s="46"/>
      <c r="T20" s="9">
        <v>45316</v>
      </c>
    </row>
    <row r="21" spans="1:20" ht="57.6" x14ac:dyDescent="0.3">
      <c r="A21" s="26">
        <v>19</v>
      </c>
      <c r="B21" s="1" t="s">
        <v>223</v>
      </c>
      <c r="C21" s="8" t="s">
        <v>219</v>
      </c>
      <c r="D21" s="8" t="s">
        <v>2</v>
      </c>
      <c r="E21" s="85" t="s">
        <v>227</v>
      </c>
      <c r="F21" s="8" t="s">
        <v>225</v>
      </c>
      <c r="G21" s="1" t="s">
        <v>226</v>
      </c>
      <c r="H21" s="1" t="s">
        <v>228</v>
      </c>
      <c r="I21" s="3">
        <v>4</v>
      </c>
      <c r="J21" s="3">
        <v>6.5</v>
      </c>
      <c r="K21" s="2" t="s">
        <v>229</v>
      </c>
      <c r="L21" s="58" t="s">
        <v>230</v>
      </c>
      <c r="M21" s="48"/>
      <c r="N21" s="45"/>
      <c r="O21" s="59">
        <f t="shared" ref="O21:O27" si="3">P21+R21</f>
        <v>131551</v>
      </c>
      <c r="P21" s="59">
        <v>92085.7</v>
      </c>
      <c r="Q21" s="54">
        <v>30</v>
      </c>
      <c r="R21" s="11">
        <v>39465.300000000003</v>
      </c>
      <c r="S21" s="46"/>
      <c r="T21" s="9">
        <v>45316</v>
      </c>
    </row>
    <row r="22" spans="1:20" ht="57.6" x14ac:dyDescent="0.3">
      <c r="A22" s="26">
        <v>20</v>
      </c>
      <c r="B22" s="1" t="s">
        <v>247</v>
      </c>
      <c r="C22" s="8" t="s">
        <v>220</v>
      </c>
      <c r="D22" s="8" t="s">
        <v>2</v>
      </c>
      <c r="E22" s="3" t="s">
        <v>231</v>
      </c>
      <c r="F22" s="12" t="s">
        <v>232</v>
      </c>
      <c r="G22" s="1" t="s">
        <v>233</v>
      </c>
      <c r="H22" s="1" t="s">
        <v>234</v>
      </c>
      <c r="I22" s="3">
        <v>4</v>
      </c>
      <c r="J22" s="3">
        <v>3</v>
      </c>
      <c r="K22" s="2" t="s">
        <v>229</v>
      </c>
      <c r="L22" s="58" t="s">
        <v>235</v>
      </c>
      <c r="M22" s="48"/>
      <c r="N22" s="45">
        <v>604</v>
      </c>
      <c r="O22" s="11">
        <f t="shared" si="3"/>
        <v>68557.679999999993</v>
      </c>
      <c r="P22" s="46">
        <v>47989.68</v>
      </c>
      <c r="Q22" s="54">
        <v>20</v>
      </c>
      <c r="R22" s="46">
        <v>20568</v>
      </c>
      <c r="S22" s="46"/>
      <c r="T22" s="9">
        <v>45351</v>
      </c>
    </row>
    <row r="23" spans="1:20" ht="43.2" x14ac:dyDescent="0.3">
      <c r="A23" s="26">
        <v>21</v>
      </c>
      <c r="B23" s="61" t="s">
        <v>271</v>
      </c>
      <c r="C23" s="8" t="s">
        <v>248</v>
      </c>
      <c r="D23" s="8" t="s">
        <v>2</v>
      </c>
      <c r="E23" s="84">
        <v>243794</v>
      </c>
      <c r="F23" s="12" t="s">
        <v>255</v>
      </c>
      <c r="G23" s="1" t="s">
        <v>256</v>
      </c>
      <c r="H23" s="1" t="s">
        <v>257</v>
      </c>
      <c r="I23" s="3">
        <v>144</v>
      </c>
      <c r="J23" s="3">
        <v>3</v>
      </c>
      <c r="K23" s="2" t="s">
        <v>258</v>
      </c>
      <c r="L23" s="45" t="s">
        <v>259</v>
      </c>
      <c r="M23" s="48"/>
      <c r="N23" s="45"/>
      <c r="O23" s="11">
        <f t="shared" si="3"/>
        <v>2898584</v>
      </c>
      <c r="P23" s="46">
        <v>2660000</v>
      </c>
      <c r="Q23" s="54">
        <v>10</v>
      </c>
      <c r="R23" s="46">
        <v>238584</v>
      </c>
      <c r="S23" s="46"/>
      <c r="T23" s="9">
        <v>45351</v>
      </c>
    </row>
    <row r="24" spans="1:20" ht="58.2" customHeight="1" x14ac:dyDescent="0.3">
      <c r="A24" s="26">
        <v>22</v>
      </c>
      <c r="B24" s="38" t="s">
        <v>223</v>
      </c>
      <c r="C24" s="8" t="s">
        <v>249</v>
      </c>
      <c r="D24" s="8" t="s">
        <v>2</v>
      </c>
      <c r="E24" s="84">
        <v>11375416</v>
      </c>
      <c r="F24" s="12" t="s">
        <v>252</v>
      </c>
      <c r="G24" s="1" t="s">
        <v>253</v>
      </c>
      <c r="H24" s="1" t="s">
        <v>254</v>
      </c>
      <c r="I24" s="3">
        <v>12</v>
      </c>
      <c r="J24" s="3">
        <v>1.5</v>
      </c>
      <c r="K24" s="2" t="s">
        <v>250</v>
      </c>
      <c r="L24" s="45" t="s">
        <v>251</v>
      </c>
      <c r="M24" s="48"/>
      <c r="N24" s="45">
        <v>94</v>
      </c>
      <c r="O24" s="11">
        <f t="shared" si="3"/>
        <v>8698</v>
      </c>
      <c r="P24" s="46">
        <v>6958</v>
      </c>
      <c r="Q24" s="54">
        <v>20</v>
      </c>
      <c r="R24" s="46">
        <v>1740</v>
      </c>
      <c r="S24" s="88">
        <v>1590.23</v>
      </c>
      <c r="T24" s="9">
        <v>45372</v>
      </c>
    </row>
    <row r="25" spans="1:20" ht="44.4" customHeight="1" x14ac:dyDescent="0.3">
      <c r="A25" s="26">
        <v>23</v>
      </c>
      <c r="B25" s="38" t="s">
        <v>321</v>
      </c>
      <c r="C25" s="45" t="s">
        <v>301</v>
      </c>
      <c r="D25" s="45" t="s">
        <v>2</v>
      </c>
      <c r="E25" s="84">
        <v>2648722</v>
      </c>
      <c r="F25" s="72" t="s">
        <v>303</v>
      </c>
      <c r="G25" s="66" t="s">
        <v>304</v>
      </c>
      <c r="H25" s="66" t="s">
        <v>305</v>
      </c>
      <c r="I25" s="65">
        <v>100</v>
      </c>
      <c r="J25" s="65">
        <v>12</v>
      </c>
      <c r="K25" s="2" t="s">
        <v>307</v>
      </c>
      <c r="L25" s="45" t="s">
        <v>306</v>
      </c>
      <c r="M25" s="48"/>
      <c r="N25" s="45"/>
      <c r="O25" s="73">
        <f t="shared" si="3"/>
        <v>26566</v>
      </c>
      <c r="P25" s="46">
        <v>18596.2</v>
      </c>
      <c r="Q25" s="54">
        <v>30</v>
      </c>
      <c r="R25" s="53">
        <v>7969.8</v>
      </c>
      <c r="S25" s="88">
        <v>7969.8</v>
      </c>
      <c r="T25" s="9">
        <v>45434</v>
      </c>
    </row>
    <row r="26" spans="1:20" ht="43.95" customHeight="1" x14ac:dyDescent="0.3">
      <c r="A26" s="26">
        <v>24</v>
      </c>
      <c r="B26" s="38" t="s">
        <v>320</v>
      </c>
      <c r="C26" s="8" t="s">
        <v>319</v>
      </c>
      <c r="D26" s="8" t="s">
        <v>313</v>
      </c>
      <c r="E26" s="84"/>
      <c r="F26" s="12" t="s">
        <v>314</v>
      </c>
      <c r="G26" s="1" t="s">
        <v>315</v>
      </c>
      <c r="H26" s="1" t="s">
        <v>316</v>
      </c>
      <c r="I26" s="3">
        <v>8</v>
      </c>
      <c r="J26" s="3">
        <v>1</v>
      </c>
      <c r="K26" s="2" t="s">
        <v>317</v>
      </c>
      <c r="L26" s="45" t="s">
        <v>318</v>
      </c>
      <c r="M26" s="48"/>
      <c r="N26" s="45">
        <v>198</v>
      </c>
      <c r="O26" s="11">
        <f t="shared" si="3"/>
        <v>56558.77</v>
      </c>
      <c r="P26" s="46">
        <v>42452.84</v>
      </c>
      <c r="Q26" s="54">
        <v>30</v>
      </c>
      <c r="R26" s="46">
        <v>14105.93</v>
      </c>
      <c r="S26" s="46"/>
      <c r="T26" s="9">
        <v>45462</v>
      </c>
    </row>
    <row r="27" spans="1:20" ht="57.6" x14ac:dyDescent="0.3">
      <c r="A27" s="26">
        <v>25</v>
      </c>
      <c r="B27" s="38" t="s">
        <v>324</v>
      </c>
      <c r="C27" s="8" t="s">
        <v>322</v>
      </c>
      <c r="D27" s="8" t="s">
        <v>2</v>
      </c>
      <c r="E27" s="84" t="s">
        <v>325</v>
      </c>
      <c r="F27" s="12" t="s">
        <v>326</v>
      </c>
      <c r="G27" s="1" t="s">
        <v>284</v>
      </c>
      <c r="H27" s="1" t="s">
        <v>323</v>
      </c>
      <c r="I27" s="3">
        <v>4</v>
      </c>
      <c r="J27" s="3">
        <v>1</v>
      </c>
      <c r="K27" s="2" t="s">
        <v>317</v>
      </c>
      <c r="L27" s="45" t="s">
        <v>327</v>
      </c>
      <c r="M27" s="48"/>
      <c r="N27" s="45">
        <v>60</v>
      </c>
      <c r="O27" s="11">
        <f t="shared" si="3"/>
        <v>9582.51</v>
      </c>
      <c r="P27" s="46">
        <v>6707.76</v>
      </c>
      <c r="Q27" s="54">
        <v>30</v>
      </c>
      <c r="R27" s="46">
        <v>2874.75</v>
      </c>
      <c r="S27" s="46"/>
      <c r="T27" s="9">
        <v>45504</v>
      </c>
    </row>
    <row r="28" spans="1:20" x14ac:dyDescent="0.3">
      <c r="A28" s="82"/>
    </row>
    <row r="29" spans="1:20" x14ac:dyDescent="0.3">
      <c r="A29" s="26"/>
      <c r="B29" s="38"/>
      <c r="C29" s="8"/>
      <c r="D29" s="8"/>
      <c r="E29" s="84"/>
      <c r="F29" s="12"/>
      <c r="G29" s="1"/>
      <c r="H29" s="1"/>
      <c r="I29" s="3"/>
      <c r="J29" s="3"/>
      <c r="K29" s="2"/>
      <c r="L29" s="45"/>
      <c r="M29" s="48"/>
      <c r="N29" s="45"/>
      <c r="O29" s="11"/>
      <c r="P29" s="46"/>
      <c r="Q29" s="54"/>
      <c r="R29" s="46"/>
      <c r="S29" s="46"/>
      <c r="T29" s="9"/>
    </row>
    <row r="30" spans="1:20" ht="15.6" x14ac:dyDescent="0.3">
      <c r="A30" s="27"/>
      <c r="B30" s="27"/>
      <c r="C30" s="28"/>
      <c r="D30" s="27"/>
      <c r="E30" s="27"/>
      <c r="F30" s="27"/>
      <c r="G30" s="31"/>
      <c r="H30" s="27"/>
      <c r="I30" s="27"/>
      <c r="J30" s="29">
        <f>SUM(J3:J27)</f>
        <v>98</v>
      </c>
      <c r="K30" s="27"/>
      <c r="L30" s="30"/>
      <c r="M30" s="30"/>
      <c r="N30" s="30"/>
      <c r="O30" s="32">
        <f>SUM(P30:R30)</f>
        <v>7478295.0999999996</v>
      </c>
      <c r="P30" s="33">
        <f>SUM(P3:P27)</f>
        <v>6483172.96</v>
      </c>
      <c r="Q30" s="56"/>
      <c r="R30" s="33">
        <f>SUM(R3:R27)</f>
        <v>995122.14000000013</v>
      </c>
      <c r="S30" s="33">
        <f>SUM(S3:S26)</f>
        <v>420205.27999999991</v>
      </c>
      <c r="T30" s="27"/>
    </row>
    <row r="31" spans="1:20" x14ac:dyDescent="0.3">
      <c r="B31" t="s">
        <v>218</v>
      </c>
    </row>
    <row r="34" spans="6:15" x14ac:dyDescent="0.3">
      <c r="F34" s="5"/>
      <c r="G34" s="5"/>
      <c r="H34" s="5"/>
      <c r="I34" s="5"/>
      <c r="J34" s="6"/>
      <c r="K34" s="5"/>
      <c r="L34" s="7"/>
      <c r="M34" s="7"/>
      <c r="N34" s="7"/>
      <c r="O34" s="17"/>
    </row>
  </sheetData>
  <sortState xmlns:xlrd2="http://schemas.microsoft.com/office/spreadsheetml/2017/richdata2" ref="A3:T34">
    <sortCondition ref="A1:A34"/>
  </sortState>
  <mergeCells count="1">
    <mergeCell ref="B1:T1"/>
  </mergeCells>
  <dataValidations count="2">
    <dataValidation type="list" allowBlank="1" showInputMessage="1" showErrorMessage="1" sqref="Z2" xr:uid="{00000000-0002-0000-0000-000000000000}">
      <formula1>$Z$3:$Z$5</formula1>
    </dataValidation>
    <dataValidation type="list" allowBlank="1" showInputMessage="1" showErrorMessage="1" sqref="W2" xr:uid="{00000000-0002-0000-0000-000001000000}">
      <formula1>#REF!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29"/>
  <sheetViews>
    <sheetView showGridLines="0" tabSelected="1" topLeftCell="H1" zoomScaleNormal="100" workbookViewId="0">
      <pane ySplit="2" topLeftCell="A17" activePane="bottomLeft" state="frozen"/>
      <selection pane="bottomLeft" activeCell="S17" sqref="S17"/>
    </sheetView>
  </sheetViews>
  <sheetFormatPr defaultRowHeight="14.4" x14ac:dyDescent="0.3"/>
  <cols>
    <col min="1" max="1" width="9.33203125" customWidth="1"/>
    <col min="2" max="2" width="11.33203125" customWidth="1"/>
    <col min="3" max="3" width="19.6640625" customWidth="1"/>
    <col min="4" max="4" width="10.33203125" customWidth="1"/>
    <col min="5" max="5" width="13.33203125" customWidth="1"/>
    <col min="6" max="6" width="25.33203125" bestFit="1" customWidth="1"/>
    <col min="7" max="7" width="11.6640625" customWidth="1"/>
    <col min="8" max="8" width="25.6640625" bestFit="1" customWidth="1"/>
    <col min="9" max="10" width="11.6640625" customWidth="1"/>
    <col min="11" max="11" width="20.33203125" customWidth="1"/>
    <col min="12" max="12" width="20.6640625" customWidth="1"/>
    <col min="13" max="13" width="8.33203125" customWidth="1"/>
    <col min="14" max="14" width="11.5546875" customWidth="1"/>
    <col min="15" max="15" width="16.5546875" customWidth="1"/>
    <col min="16" max="16" width="17.33203125" customWidth="1"/>
    <col min="17" max="17" width="12.6640625" style="41" customWidth="1"/>
    <col min="18" max="18" width="18" customWidth="1"/>
    <col min="19" max="19" width="14.6640625" customWidth="1"/>
    <col min="20" max="20" width="12" customWidth="1"/>
  </cols>
  <sheetData>
    <row r="1" spans="1:20" ht="41.25" customHeight="1" x14ac:dyDescent="0.3">
      <c r="B1" s="86" t="s">
        <v>91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57.6" x14ac:dyDescent="0.3">
      <c r="B2" s="23" t="s">
        <v>22</v>
      </c>
      <c r="C2" s="23" t="s">
        <v>14</v>
      </c>
      <c r="D2" s="23" t="s">
        <v>36</v>
      </c>
      <c r="E2" s="24" t="s">
        <v>28</v>
      </c>
      <c r="F2" s="23" t="s">
        <v>19</v>
      </c>
      <c r="G2" s="23" t="s">
        <v>20</v>
      </c>
      <c r="H2" s="24" t="s">
        <v>37</v>
      </c>
      <c r="I2" s="23" t="s">
        <v>15</v>
      </c>
      <c r="J2" s="23" t="s">
        <v>32</v>
      </c>
      <c r="K2" s="23" t="s">
        <v>102</v>
      </c>
      <c r="L2" s="23" t="s">
        <v>16</v>
      </c>
      <c r="M2" s="23" t="s">
        <v>173</v>
      </c>
      <c r="N2" s="23" t="s">
        <v>175</v>
      </c>
      <c r="O2" s="25" t="s">
        <v>17</v>
      </c>
      <c r="P2" s="25" t="s">
        <v>18</v>
      </c>
      <c r="Q2" s="43" t="s">
        <v>161</v>
      </c>
      <c r="R2" s="25" t="s">
        <v>21</v>
      </c>
      <c r="S2" s="25" t="s">
        <v>100</v>
      </c>
      <c r="T2" s="23" t="s">
        <v>25</v>
      </c>
    </row>
    <row r="3" spans="1:20" ht="57.6" x14ac:dyDescent="0.3">
      <c r="A3" s="3">
        <v>1</v>
      </c>
      <c r="B3" s="1" t="s">
        <v>41</v>
      </c>
      <c r="C3" s="8" t="s">
        <v>35</v>
      </c>
      <c r="D3" s="1" t="s">
        <v>2</v>
      </c>
      <c r="E3" s="3">
        <v>9338252</v>
      </c>
      <c r="F3" s="12" t="s">
        <v>47</v>
      </c>
      <c r="G3" s="1" t="s">
        <v>46</v>
      </c>
      <c r="H3" s="8" t="s">
        <v>42</v>
      </c>
      <c r="I3" s="3">
        <v>5</v>
      </c>
      <c r="J3" s="3">
        <v>2</v>
      </c>
      <c r="K3" s="8" t="s">
        <v>48</v>
      </c>
      <c r="L3" s="8" t="s">
        <v>211</v>
      </c>
      <c r="M3" s="8"/>
      <c r="N3" s="8"/>
      <c r="O3" s="11">
        <f t="shared" ref="O3:O10" si="0">SUM(P3+R3)</f>
        <v>60611.21</v>
      </c>
      <c r="P3" s="11">
        <v>30858.51</v>
      </c>
      <c r="Q3" s="42">
        <v>30</v>
      </c>
      <c r="R3" s="15">
        <v>29752.7</v>
      </c>
      <c r="S3" s="15">
        <v>29752.7</v>
      </c>
      <c r="T3" s="9">
        <v>44915</v>
      </c>
    </row>
    <row r="4" spans="1:20" ht="57.6" x14ac:dyDescent="0.3">
      <c r="A4" s="26">
        <v>2</v>
      </c>
      <c r="B4" s="1" t="s">
        <v>49</v>
      </c>
      <c r="C4" s="8" t="s">
        <v>50</v>
      </c>
      <c r="D4" s="1" t="s">
        <v>2</v>
      </c>
      <c r="E4" s="10" t="s">
        <v>51</v>
      </c>
      <c r="F4" s="8" t="s">
        <v>55</v>
      </c>
      <c r="G4" s="1" t="s">
        <v>56</v>
      </c>
      <c r="H4" s="2" t="s">
        <v>52</v>
      </c>
      <c r="I4" s="10" t="s">
        <v>53</v>
      </c>
      <c r="J4" s="3">
        <v>1</v>
      </c>
      <c r="K4" s="2" t="s">
        <v>68</v>
      </c>
      <c r="L4" s="8" t="s">
        <v>54</v>
      </c>
      <c r="M4" s="8"/>
      <c r="N4" s="8"/>
      <c r="O4" s="11">
        <f t="shared" si="0"/>
        <v>9950</v>
      </c>
      <c r="P4" s="11">
        <v>6965</v>
      </c>
      <c r="Q4" s="42">
        <f>SUM(R4*100/O4)</f>
        <v>30</v>
      </c>
      <c r="R4" s="15">
        <v>2985</v>
      </c>
      <c r="S4" s="15">
        <v>2985</v>
      </c>
      <c r="T4" s="9">
        <v>44949</v>
      </c>
    </row>
    <row r="5" spans="1:20" ht="43.2" x14ac:dyDescent="0.3">
      <c r="A5" s="26">
        <v>3</v>
      </c>
      <c r="B5" s="1" t="s">
        <v>78</v>
      </c>
      <c r="C5" s="8" t="s">
        <v>79</v>
      </c>
      <c r="D5" s="1" t="s">
        <v>2</v>
      </c>
      <c r="E5" s="3">
        <v>1253903</v>
      </c>
      <c r="F5" s="8" t="s">
        <v>83</v>
      </c>
      <c r="G5" s="18" t="s">
        <v>84</v>
      </c>
      <c r="H5" s="1" t="s">
        <v>80</v>
      </c>
      <c r="I5" s="3">
        <v>7</v>
      </c>
      <c r="J5" s="3">
        <v>1</v>
      </c>
      <c r="K5" s="8" t="s">
        <v>82</v>
      </c>
      <c r="L5" s="8" t="s">
        <v>81</v>
      </c>
      <c r="M5" s="8"/>
      <c r="N5" s="8"/>
      <c r="O5" s="11">
        <f t="shared" si="0"/>
        <v>101758</v>
      </c>
      <c r="P5" s="11">
        <v>83350.899999999994</v>
      </c>
      <c r="Q5" s="42">
        <f>SUM(R5*100/O5)</f>
        <v>18.089093732188129</v>
      </c>
      <c r="R5" s="11">
        <v>18407.099999999999</v>
      </c>
      <c r="S5" s="11">
        <v>18407.099999999999</v>
      </c>
      <c r="T5" s="9">
        <v>45012</v>
      </c>
    </row>
    <row r="6" spans="1:20" ht="70.5" customHeight="1" x14ac:dyDescent="0.3">
      <c r="A6" s="26">
        <v>4</v>
      </c>
      <c r="B6" s="1" t="s">
        <v>136</v>
      </c>
      <c r="C6" s="1" t="s">
        <v>137</v>
      </c>
      <c r="D6" s="1" t="s">
        <v>2</v>
      </c>
      <c r="E6" s="10" t="s">
        <v>138</v>
      </c>
      <c r="F6" s="8" t="s">
        <v>140</v>
      </c>
      <c r="G6" s="1" t="s">
        <v>141</v>
      </c>
      <c r="H6" s="8" t="s">
        <v>139</v>
      </c>
      <c r="I6" s="3">
        <v>9</v>
      </c>
      <c r="J6" s="3">
        <v>5</v>
      </c>
      <c r="K6" s="8" t="s">
        <v>143</v>
      </c>
      <c r="L6" s="8" t="s">
        <v>142</v>
      </c>
      <c r="M6" s="12"/>
      <c r="N6" s="12"/>
      <c r="O6" s="11">
        <f t="shared" si="0"/>
        <v>115270</v>
      </c>
      <c r="P6" s="11">
        <v>80689</v>
      </c>
      <c r="Q6" s="42">
        <v>30</v>
      </c>
      <c r="R6" s="81">
        <v>34581</v>
      </c>
      <c r="S6" s="11">
        <v>12950.83</v>
      </c>
      <c r="T6" s="9">
        <v>45120</v>
      </c>
    </row>
    <row r="7" spans="1:20" ht="39" customHeight="1" x14ac:dyDescent="0.3">
      <c r="A7" s="26">
        <v>5</v>
      </c>
      <c r="B7" s="1" t="s">
        <v>148</v>
      </c>
      <c r="C7" s="8" t="s">
        <v>144</v>
      </c>
      <c r="D7" s="1" t="s">
        <v>146</v>
      </c>
      <c r="E7" s="3" t="s">
        <v>157</v>
      </c>
      <c r="F7" s="12" t="s">
        <v>154</v>
      </c>
      <c r="G7" s="1" t="s">
        <v>156</v>
      </c>
      <c r="H7" s="8" t="s">
        <v>149</v>
      </c>
      <c r="I7" s="3">
        <v>1</v>
      </c>
      <c r="J7" s="3">
        <v>0</v>
      </c>
      <c r="K7" s="8" t="s">
        <v>82</v>
      </c>
      <c r="L7" s="8" t="s">
        <v>155</v>
      </c>
      <c r="M7" s="8"/>
      <c r="N7" s="8"/>
      <c r="O7" s="11">
        <f t="shared" si="0"/>
        <v>6493</v>
      </c>
      <c r="P7" s="11">
        <v>4534.6000000000004</v>
      </c>
      <c r="Q7" s="42">
        <f>SUM(R7*100/O7)</f>
        <v>30.161712613583859</v>
      </c>
      <c r="R7" s="15">
        <v>1958.4</v>
      </c>
      <c r="S7" s="15">
        <v>1958.4</v>
      </c>
      <c r="T7" s="9">
        <v>45154</v>
      </c>
    </row>
    <row r="8" spans="1:20" ht="43.2" x14ac:dyDescent="0.3">
      <c r="A8" s="26">
        <v>6</v>
      </c>
      <c r="B8" s="1" t="s">
        <v>147</v>
      </c>
      <c r="C8" s="8" t="s">
        <v>145</v>
      </c>
      <c r="D8" s="1" t="s">
        <v>2</v>
      </c>
      <c r="E8" s="78">
        <v>1315306</v>
      </c>
      <c r="F8" s="39" t="s">
        <v>152</v>
      </c>
      <c r="G8" s="1" t="s">
        <v>153</v>
      </c>
      <c r="H8" s="2" t="s">
        <v>150</v>
      </c>
      <c r="I8" s="10" t="s">
        <v>151</v>
      </c>
      <c r="J8" s="3">
        <v>5</v>
      </c>
      <c r="K8" s="8" t="s">
        <v>143</v>
      </c>
      <c r="L8" s="2" t="s">
        <v>277</v>
      </c>
      <c r="M8" s="8"/>
      <c r="N8" s="8"/>
      <c r="O8" s="11">
        <f t="shared" si="0"/>
        <v>90855</v>
      </c>
      <c r="P8" s="11">
        <v>72684</v>
      </c>
      <c r="Q8" s="42">
        <f>SUM(R8*100/O8)</f>
        <v>20</v>
      </c>
      <c r="R8" s="15">
        <v>18171</v>
      </c>
      <c r="S8" s="15"/>
      <c r="T8" s="9">
        <v>45154</v>
      </c>
    </row>
    <row r="9" spans="1:20" ht="43.2" x14ac:dyDescent="0.3">
      <c r="A9" s="26">
        <v>7</v>
      </c>
      <c r="B9" s="1" t="s">
        <v>178</v>
      </c>
      <c r="C9" s="8" t="s">
        <v>159</v>
      </c>
      <c r="D9" s="1" t="s">
        <v>2</v>
      </c>
      <c r="E9" s="1">
        <v>4348085</v>
      </c>
      <c r="F9" s="8" t="s">
        <v>278</v>
      </c>
      <c r="G9" s="1" t="s">
        <v>162</v>
      </c>
      <c r="H9" s="1" t="s">
        <v>163</v>
      </c>
      <c r="I9" s="3">
        <v>11</v>
      </c>
      <c r="J9" s="3">
        <v>2</v>
      </c>
      <c r="K9" s="8" t="s">
        <v>279</v>
      </c>
      <c r="L9" s="8" t="s">
        <v>164</v>
      </c>
      <c r="M9" s="44"/>
      <c r="N9" s="44"/>
      <c r="O9" s="11">
        <f t="shared" si="0"/>
        <v>56257.599999999999</v>
      </c>
      <c r="P9" s="11">
        <v>44829.919999999998</v>
      </c>
      <c r="Q9" s="42">
        <f>SUM(R9*100/O9)</f>
        <v>20.313131025852506</v>
      </c>
      <c r="R9" s="15">
        <v>11427.68</v>
      </c>
      <c r="S9" s="15">
        <v>11427.68</v>
      </c>
      <c r="T9" s="9">
        <v>45182</v>
      </c>
    </row>
    <row r="10" spans="1:20" ht="43.2" x14ac:dyDescent="0.3">
      <c r="A10" s="26">
        <v>8</v>
      </c>
      <c r="B10" s="1" t="s">
        <v>177</v>
      </c>
      <c r="C10" s="8" t="s">
        <v>160</v>
      </c>
      <c r="D10" s="1" t="s">
        <v>2</v>
      </c>
      <c r="E10" s="1">
        <v>1551487</v>
      </c>
      <c r="F10" s="8" t="s">
        <v>165</v>
      </c>
      <c r="G10" s="1" t="s">
        <v>166</v>
      </c>
      <c r="H10" s="8" t="s">
        <v>167</v>
      </c>
      <c r="I10" s="3">
        <v>49</v>
      </c>
      <c r="J10" s="3">
        <v>5</v>
      </c>
      <c r="K10" s="8" t="s">
        <v>168</v>
      </c>
      <c r="L10" s="8" t="s">
        <v>169</v>
      </c>
      <c r="M10" s="8"/>
      <c r="N10" s="8"/>
      <c r="O10" s="11">
        <f t="shared" si="0"/>
        <v>129560.40999999999</v>
      </c>
      <c r="P10" s="11">
        <v>101250.4</v>
      </c>
      <c r="Q10" s="42">
        <f>SUM(R10*100/O10)</f>
        <v>21.850818471475971</v>
      </c>
      <c r="R10" s="15">
        <v>28310.01</v>
      </c>
      <c r="S10" s="15">
        <v>27771.81</v>
      </c>
      <c r="T10" s="9">
        <v>45182</v>
      </c>
    </row>
    <row r="11" spans="1:20" ht="57.6" x14ac:dyDescent="0.3">
      <c r="A11" s="26">
        <v>9</v>
      </c>
      <c r="B11" s="1" t="s">
        <v>200</v>
      </c>
      <c r="C11" s="8" t="s">
        <v>194</v>
      </c>
      <c r="D11" s="1" t="s">
        <v>2</v>
      </c>
      <c r="E11" s="52">
        <v>2914596</v>
      </c>
      <c r="F11" s="51" t="s">
        <v>195</v>
      </c>
      <c r="G11" s="52" t="s">
        <v>196</v>
      </c>
      <c r="H11" s="76" t="s">
        <v>197</v>
      </c>
      <c r="I11" s="3">
        <v>10</v>
      </c>
      <c r="J11" s="3">
        <v>2</v>
      </c>
      <c r="K11" s="8" t="s">
        <v>198</v>
      </c>
      <c r="L11" s="8" t="s">
        <v>199</v>
      </c>
      <c r="M11" s="8"/>
      <c r="N11" s="8">
        <v>57</v>
      </c>
      <c r="O11" s="11">
        <v>51938.84</v>
      </c>
      <c r="P11" s="11">
        <v>41551.08</v>
      </c>
      <c r="Q11" s="42">
        <v>20</v>
      </c>
      <c r="R11" s="11">
        <v>10387.76</v>
      </c>
      <c r="S11" s="89">
        <v>7168.73</v>
      </c>
      <c r="T11" s="9">
        <v>45249</v>
      </c>
    </row>
    <row r="12" spans="1:20" ht="43.2" x14ac:dyDescent="0.3">
      <c r="A12" s="3">
        <v>10</v>
      </c>
      <c r="B12" s="1" t="s">
        <v>267</v>
      </c>
      <c r="C12" s="20" t="s">
        <v>221</v>
      </c>
      <c r="D12" s="1" t="s">
        <v>2</v>
      </c>
      <c r="E12" s="1">
        <v>11559131</v>
      </c>
      <c r="F12" s="8" t="s">
        <v>236</v>
      </c>
      <c r="G12" s="18" t="s">
        <v>237</v>
      </c>
      <c r="H12" s="8" t="s">
        <v>238</v>
      </c>
      <c r="I12" s="3">
        <v>1</v>
      </c>
      <c r="J12" s="3">
        <v>1</v>
      </c>
      <c r="K12" s="8" t="s">
        <v>239</v>
      </c>
      <c r="L12" s="8" t="s">
        <v>240</v>
      </c>
      <c r="M12" s="8"/>
      <c r="N12" s="8"/>
      <c r="O12" s="11">
        <f t="shared" ref="O12:O20" si="1">SUM(P12+R12)</f>
        <v>6852</v>
      </c>
      <c r="P12" s="11">
        <v>4796.3999999999996</v>
      </c>
      <c r="Q12" s="42">
        <v>30</v>
      </c>
      <c r="R12" s="11">
        <v>2055.6</v>
      </c>
      <c r="S12" s="11">
        <v>1820.99</v>
      </c>
      <c r="T12" s="9">
        <v>45351</v>
      </c>
    </row>
    <row r="13" spans="1:20" ht="57.6" x14ac:dyDescent="0.3">
      <c r="A13" s="3">
        <v>11</v>
      </c>
      <c r="B13" s="1" t="s">
        <v>268</v>
      </c>
      <c r="C13" s="60" t="s">
        <v>241</v>
      </c>
      <c r="D13" s="1" t="s">
        <v>2</v>
      </c>
      <c r="E13" s="1">
        <v>15281731</v>
      </c>
      <c r="F13" s="8" t="s">
        <v>242</v>
      </c>
      <c r="G13" s="18" t="s">
        <v>243</v>
      </c>
      <c r="H13" s="8" t="s">
        <v>244</v>
      </c>
      <c r="I13" s="3">
        <v>0</v>
      </c>
      <c r="J13" s="3">
        <v>4</v>
      </c>
      <c r="K13" s="8" t="s">
        <v>245</v>
      </c>
      <c r="L13" s="8" t="s">
        <v>246</v>
      </c>
      <c r="M13" s="8"/>
      <c r="N13" s="8">
        <v>100</v>
      </c>
      <c r="O13" s="11">
        <f t="shared" si="1"/>
        <v>38890.770000000004</v>
      </c>
      <c r="P13" s="46">
        <v>27223.54</v>
      </c>
      <c r="Q13" s="54">
        <v>30</v>
      </c>
      <c r="R13" s="46">
        <v>11667.23</v>
      </c>
      <c r="S13" s="46"/>
      <c r="T13" s="9">
        <v>45351</v>
      </c>
    </row>
    <row r="14" spans="1:20" ht="43.2" x14ac:dyDescent="0.3">
      <c r="A14" s="3">
        <v>12</v>
      </c>
      <c r="B14" s="1" t="s">
        <v>269</v>
      </c>
      <c r="C14" s="8" t="s">
        <v>159</v>
      </c>
      <c r="D14" s="1" t="s">
        <v>2</v>
      </c>
      <c r="E14" s="1">
        <v>4348085</v>
      </c>
      <c r="F14" s="8" t="s">
        <v>278</v>
      </c>
      <c r="G14" s="1" t="s">
        <v>162</v>
      </c>
      <c r="H14" s="1" t="s">
        <v>163</v>
      </c>
      <c r="I14" s="3">
        <v>11</v>
      </c>
      <c r="J14" s="3">
        <v>2</v>
      </c>
      <c r="K14" s="8" t="s">
        <v>279</v>
      </c>
      <c r="L14" s="8" t="s">
        <v>280</v>
      </c>
      <c r="M14" s="8"/>
      <c r="N14" s="8"/>
      <c r="O14" s="11">
        <f t="shared" si="1"/>
        <v>196594.25</v>
      </c>
      <c r="P14" s="11">
        <v>157275.4</v>
      </c>
      <c r="Q14" s="42">
        <v>20</v>
      </c>
      <c r="R14" s="11">
        <v>39318.85</v>
      </c>
      <c r="S14" s="11"/>
      <c r="T14" s="9">
        <v>45351</v>
      </c>
    </row>
    <row r="15" spans="1:20" ht="57.6" x14ac:dyDescent="0.3">
      <c r="A15" s="3">
        <v>13</v>
      </c>
      <c r="B15" s="1"/>
      <c r="C15" s="8" t="s">
        <v>261</v>
      </c>
      <c r="D15" s="1" t="s">
        <v>2</v>
      </c>
      <c r="E15" s="1">
        <v>14161680</v>
      </c>
      <c r="F15" s="8" t="s">
        <v>263</v>
      </c>
      <c r="G15" s="1" t="s">
        <v>237</v>
      </c>
      <c r="H15" s="8" t="s">
        <v>264</v>
      </c>
      <c r="I15" s="3">
        <v>8</v>
      </c>
      <c r="J15" s="3">
        <v>20</v>
      </c>
      <c r="K15" s="8" t="s">
        <v>265</v>
      </c>
      <c r="L15" s="8" t="s">
        <v>266</v>
      </c>
      <c r="M15" s="44" t="s">
        <v>174</v>
      </c>
      <c r="N15" s="8">
        <v>1000</v>
      </c>
      <c r="O15" s="11">
        <f t="shared" si="1"/>
        <v>64010.83</v>
      </c>
      <c r="P15" s="11">
        <v>44807.58</v>
      </c>
      <c r="Q15" s="42">
        <v>30</v>
      </c>
      <c r="R15" s="11">
        <v>19203.25</v>
      </c>
      <c r="S15" s="11"/>
      <c r="T15" s="9">
        <v>45372</v>
      </c>
    </row>
    <row r="16" spans="1:20" ht="57.6" x14ac:dyDescent="0.3">
      <c r="A16" s="63">
        <v>14</v>
      </c>
      <c r="B16" s="37" t="s">
        <v>270</v>
      </c>
      <c r="C16" s="64" t="s">
        <v>260</v>
      </c>
      <c r="D16" s="37" t="s">
        <v>281</v>
      </c>
      <c r="E16">
        <v>305275</v>
      </c>
      <c r="F16" s="64" t="s">
        <v>272</v>
      </c>
      <c r="G16" s="37" t="s">
        <v>273</v>
      </c>
      <c r="H16" s="78" t="s">
        <v>274</v>
      </c>
      <c r="I16" s="63">
        <v>742</v>
      </c>
      <c r="J16" s="63">
        <v>13.5</v>
      </c>
      <c r="K16" s="64" t="s">
        <v>275</v>
      </c>
      <c r="L16" s="8" t="s">
        <v>276</v>
      </c>
      <c r="M16" s="8"/>
      <c r="N16" s="8"/>
      <c r="O16" s="11">
        <f t="shared" si="1"/>
        <v>3210160</v>
      </c>
      <c r="P16" s="11">
        <v>2895160</v>
      </c>
      <c r="Q16" s="42">
        <v>10</v>
      </c>
      <c r="R16" s="11">
        <v>315000</v>
      </c>
      <c r="S16" s="11"/>
      <c r="T16" s="9">
        <v>45372</v>
      </c>
    </row>
    <row r="17" spans="1:20" ht="31.2" customHeight="1" x14ac:dyDescent="0.3">
      <c r="A17" s="3">
        <v>15</v>
      </c>
      <c r="B17" s="38" t="s">
        <v>286</v>
      </c>
      <c r="C17" s="8" t="s">
        <v>282</v>
      </c>
      <c r="D17" s="1" t="s">
        <v>281</v>
      </c>
      <c r="E17" s="1"/>
      <c r="F17" s="8" t="s">
        <v>283</v>
      </c>
      <c r="G17" s="1" t="s">
        <v>284</v>
      </c>
      <c r="H17" s="1" t="s">
        <v>285</v>
      </c>
      <c r="I17" s="3">
        <v>0</v>
      </c>
      <c r="J17" s="3">
        <v>4</v>
      </c>
      <c r="K17" s="8" t="s">
        <v>245</v>
      </c>
      <c r="L17" s="8"/>
      <c r="M17" s="8"/>
      <c r="N17" s="8">
        <v>60</v>
      </c>
      <c r="O17" s="11">
        <f t="shared" si="1"/>
        <v>192616.93</v>
      </c>
      <c r="P17" s="11">
        <v>134831.85</v>
      </c>
      <c r="Q17" s="42">
        <v>30</v>
      </c>
      <c r="R17" s="11">
        <v>57785.08</v>
      </c>
      <c r="S17" s="90">
        <v>52959.839999999997</v>
      </c>
      <c r="T17" s="9">
        <v>45372</v>
      </c>
    </row>
    <row r="18" spans="1:20" ht="27.6" x14ac:dyDescent="0.3">
      <c r="A18" s="65">
        <v>16</v>
      </c>
      <c r="B18" s="69" t="s">
        <v>267</v>
      </c>
      <c r="C18" s="69" t="s">
        <v>291</v>
      </c>
      <c r="D18" s="69" t="s">
        <v>2</v>
      </c>
      <c r="E18" s="70" t="s">
        <v>292</v>
      </c>
      <c r="F18" s="45" t="s">
        <v>296</v>
      </c>
      <c r="G18" s="66" t="s">
        <v>284</v>
      </c>
      <c r="H18" s="79" t="s">
        <v>293</v>
      </c>
      <c r="I18" s="80">
        <v>4</v>
      </c>
      <c r="J18" s="65">
        <v>2.5</v>
      </c>
      <c r="K18" s="79" t="s">
        <v>297</v>
      </c>
      <c r="L18" s="79" t="s">
        <v>294</v>
      </c>
      <c r="M18" s="45"/>
      <c r="N18" s="45"/>
      <c r="O18" s="46">
        <f t="shared" si="1"/>
        <v>14936.67</v>
      </c>
      <c r="P18" s="46">
        <v>10455.67</v>
      </c>
      <c r="Q18" s="54">
        <v>30</v>
      </c>
      <c r="R18" s="46">
        <v>4481</v>
      </c>
      <c r="S18" s="46"/>
      <c r="T18" s="67">
        <v>45406</v>
      </c>
    </row>
    <row r="19" spans="1:20" ht="43.2" x14ac:dyDescent="0.3">
      <c r="A19" s="3">
        <v>17</v>
      </c>
      <c r="B19" s="38" t="s">
        <v>287</v>
      </c>
      <c r="C19" s="38" t="s">
        <v>288</v>
      </c>
      <c r="D19" s="38" t="s">
        <v>2</v>
      </c>
      <c r="E19" s="68" t="s">
        <v>289</v>
      </c>
      <c r="F19" s="8" t="s">
        <v>298</v>
      </c>
      <c r="G19" s="1" t="s">
        <v>299</v>
      </c>
      <c r="H19" s="8" t="s">
        <v>290</v>
      </c>
      <c r="I19" s="3">
        <v>40</v>
      </c>
      <c r="J19" s="3">
        <v>2</v>
      </c>
      <c r="K19" s="8" t="s">
        <v>300</v>
      </c>
      <c r="L19" s="8" t="s">
        <v>295</v>
      </c>
      <c r="M19" s="8"/>
      <c r="N19" s="8"/>
      <c r="O19" s="11">
        <f t="shared" si="1"/>
        <v>55155.08</v>
      </c>
      <c r="P19" s="46">
        <v>43854.07</v>
      </c>
      <c r="Q19" s="54">
        <v>20</v>
      </c>
      <c r="R19" s="46">
        <v>11301.01</v>
      </c>
      <c r="S19" s="46"/>
      <c r="T19" s="9">
        <v>45406</v>
      </c>
    </row>
    <row r="20" spans="1:20" ht="57.6" x14ac:dyDescent="0.3">
      <c r="A20" s="3">
        <v>18</v>
      </c>
      <c r="B20" s="1"/>
      <c r="C20" s="60" t="s">
        <v>302</v>
      </c>
      <c r="D20" s="1" t="s">
        <v>281</v>
      </c>
      <c r="E20" s="78">
        <v>30642850</v>
      </c>
      <c r="F20" s="39" t="s">
        <v>308</v>
      </c>
      <c r="G20" s="1" t="s">
        <v>309</v>
      </c>
      <c r="H20" s="76" t="s">
        <v>310</v>
      </c>
      <c r="I20" s="3">
        <v>350</v>
      </c>
      <c r="J20" s="3"/>
      <c r="K20" s="78" t="s">
        <v>311</v>
      </c>
      <c r="L20" s="8" t="s">
        <v>312</v>
      </c>
      <c r="M20" s="8"/>
      <c r="N20" s="8"/>
      <c r="O20" s="11">
        <f t="shared" si="1"/>
        <v>221780</v>
      </c>
      <c r="P20" s="11">
        <v>177424</v>
      </c>
      <c r="Q20" s="42">
        <v>20</v>
      </c>
      <c r="R20" s="75">
        <v>44356</v>
      </c>
      <c r="S20" s="46"/>
      <c r="T20" s="9">
        <v>45434</v>
      </c>
    </row>
    <row r="21" spans="1:20" x14ac:dyDescent="0.3">
      <c r="A21" s="3"/>
      <c r="B21" s="38"/>
      <c r="E21" s="70"/>
      <c r="G21" s="74"/>
      <c r="H21" s="8"/>
      <c r="I21" s="3"/>
      <c r="J21" s="3"/>
      <c r="K21" s="8"/>
      <c r="L21" s="8"/>
      <c r="M21" s="8"/>
      <c r="N21" s="8"/>
      <c r="O21" s="11"/>
      <c r="P21" s="46"/>
      <c r="Q21" s="54"/>
      <c r="R21" s="46"/>
      <c r="S21" s="46"/>
      <c r="T21" s="9"/>
    </row>
    <row r="22" spans="1:20" x14ac:dyDescent="0.3">
      <c r="A22" s="3"/>
      <c r="B22" s="38"/>
      <c r="C22" s="38"/>
      <c r="D22" s="38"/>
      <c r="E22" s="68"/>
      <c r="F22" s="8"/>
      <c r="G22" s="1"/>
      <c r="H22" s="8"/>
      <c r="I22" s="3"/>
      <c r="J22" s="3"/>
      <c r="K22" s="8"/>
      <c r="L22" s="8"/>
      <c r="M22" s="8"/>
      <c r="N22" s="8"/>
      <c r="O22" s="11"/>
      <c r="P22" s="46"/>
      <c r="Q22" s="54"/>
      <c r="R22" s="46"/>
      <c r="S22" s="46"/>
      <c r="T22" s="9"/>
    </row>
    <row r="23" spans="1:20" ht="15.6" x14ac:dyDescent="0.3">
      <c r="A23" s="29"/>
      <c r="B23" s="71"/>
      <c r="C23" s="60"/>
      <c r="D23" s="1"/>
      <c r="E23" s="27"/>
      <c r="F23" s="27"/>
      <c r="G23" s="31"/>
      <c r="H23" s="27"/>
      <c r="I23" s="27"/>
      <c r="J23" s="29">
        <f>SUM(J3:J19)</f>
        <v>72</v>
      </c>
      <c r="K23" s="27"/>
      <c r="L23" s="27"/>
      <c r="M23" s="8"/>
      <c r="N23" s="8">
        <f>SUM(N3:N17)</f>
        <v>1217</v>
      </c>
      <c r="O23" s="32">
        <f>SUM(O3:O20)</f>
        <v>4623690.59</v>
      </c>
      <c r="P23" s="33">
        <f>SUM(P3:P20)</f>
        <v>3962541.92</v>
      </c>
      <c r="Q23" s="40"/>
      <c r="R23" s="33">
        <f>SUM(R3:R21)</f>
        <v>661148.67000000004</v>
      </c>
      <c r="S23" s="33">
        <f>SUM(S3:S19)</f>
        <v>167203.07999999999</v>
      </c>
      <c r="T23" s="27"/>
    </row>
    <row r="24" spans="1:20" x14ac:dyDescent="0.3">
      <c r="M24" s="4"/>
      <c r="N24" s="4"/>
    </row>
    <row r="25" spans="1:20" ht="15.6" x14ac:dyDescent="0.3">
      <c r="M25" s="47"/>
      <c r="N25" s="47"/>
      <c r="R25" s="16"/>
    </row>
    <row r="29" spans="1:20" x14ac:dyDescent="0.3">
      <c r="M29" s="7"/>
      <c r="N29" s="7"/>
    </row>
  </sheetData>
  <sortState xmlns:xlrd2="http://schemas.microsoft.com/office/spreadsheetml/2017/richdata2" ref="A3:T29">
    <sortCondition ref="A1:A29"/>
  </sortState>
  <mergeCells count="1">
    <mergeCell ref="B1:T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6"/>
  <sheetViews>
    <sheetView showGridLines="0" zoomScaleNormal="100" workbookViewId="0">
      <selection activeCell="D3" sqref="D3"/>
    </sheetView>
  </sheetViews>
  <sheetFormatPr defaultRowHeight="14.4" x14ac:dyDescent="0.3"/>
  <cols>
    <col min="1" max="1" width="11.33203125" bestFit="1" customWidth="1"/>
    <col min="2" max="2" width="12.5546875" bestFit="1" customWidth="1"/>
    <col min="3" max="3" width="11.33203125" customWidth="1"/>
    <col min="4" max="4" width="20.6640625" customWidth="1"/>
    <col min="5" max="5" width="16.5546875" customWidth="1"/>
    <col min="6" max="6" width="19.44140625" bestFit="1" customWidth="1"/>
    <col min="7" max="7" width="13.5546875" bestFit="1" customWidth="1"/>
    <col min="8" max="8" width="12" bestFit="1" customWidth="1"/>
    <col min="9" max="9" width="13.6640625" customWidth="1"/>
    <col min="10" max="10" width="13.33203125" customWidth="1"/>
  </cols>
  <sheetData>
    <row r="1" spans="1:10" ht="18" x14ac:dyDescent="0.35">
      <c r="D1" s="87" t="s">
        <v>92</v>
      </c>
      <c r="E1" s="87"/>
      <c r="F1" s="87"/>
      <c r="G1" s="87"/>
      <c r="H1" s="87"/>
    </row>
    <row r="2" spans="1:10" x14ac:dyDescent="0.3">
      <c r="A2" s="21"/>
      <c r="B2" s="22" t="s">
        <v>99</v>
      </c>
      <c r="C2" s="22" t="s">
        <v>98</v>
      </c>
      <c r="D2" s="22" t="s">
        <v>93</v>
      </c>
      <c r="E2" s="22" t="s">
        <v>94</v>
      </c>
      <c r="F2" s="22" t="s">
        <v>95</v>
      </c>
      <c r="G2" s="22" t="s">
        <v>96</v>
      </c>
      <c r="H2" s="22" t="s">
        <v>97</v>
      </c>
      <c r="I2" s="22" t="s">
        <v>100</v>
      </c>
      <c r="J2" s="22" t="s">
        <v>181</v>
      </c>
    </row>
    <row r="3" spans="1:10" x14ac:dyDescent="0.3">
      <c r="A3" s="19" t="s">
        <v>103</v>
      </c>
      <c r="B3" s="26">
        <v>75</v>
      </c>
      <c r="C3" s="36">
        <v>15</v>
      </c>
      <c r="D3" s="3">
        <v>25</v>
      </c>
      <c r="E3" s="20">
        <f>Keighley!O30</f>
        <v>7478295.0999999996</v>
      </c>
      <c r="F3" s="20">
        <f>Keighley!P30</f>
        <v>6483172.96</v>
      </c>
      <c r="G3" s="34">
        <f>Keighley!R30</f>
        <v>995122.14000000013</v>
      </c>
      <c r="H3" s="3">
        <f>Keighley!J30</f>
        <v>98</v>
      </c>
      <c r="I3" s="35">
        <f>Keighley!S30</f>
        <v>420205.27999999991</v>
      </c>
      <c r="J3" s="20">
        <f>G3/D3</f>
        <v>39804.885600000009</v>
      </c>
    </row>
    <row r="4" spans="1:10" x14ac:dyDescent="0.3">
      <c r="A4" s="19" t="s">
        <v>104</v>
      </c>
      <c r="B4" s="26">
        <v>54</v>
      </c>
      <c r="C4" s="36">
        <v>10</v>
      </c>
      <c r="D4" s="3">
        <v>18</v>
      </c>
      <c r="E4" s="20">
        <f>Shipley!O23</f>
        <v>4623690.59</v>
      </c>
      <c r="F4" s="20">
        <f>Shipley!P23</f>
        <v>3962541.92</v>
      </c>
      <c r="G4" s="34">
        <f>Shipley!R23</f>
        <v>661148.67000000004</v>
      </c>
      <c r="H4" s="3">
        <f>Shipley!J23</f>
        <v>72</v>
      </c>
      <c r="I4" s="35">
        <f>Shipley!S23</f>
        <v>167203.07999999999</v>
      </c>
      <c r="J4" s="20">
        <f>G4/D4</f>
        <v>36730.481666666667</v>
      </c>
    </row>
    <row r="6" spans="1:10" x14ac:dyDescent="0.3">
      <c r="F6" s="62">
        <f>F3+F4</f>
        <v>10445714.879999999</v>
      </c>
      <c r="G6" s="62">
        <f>G3+G4</f>
        <v>1656270.81</v>
      </c>
      <c r="H6">
        <f>H3+H4</f>
        <v>170</v>
      </c>
      <c r="I6" s="16">
        <f>I3+I4</f>
        <v>587408.35999999987</v>
      </c>
    </row>
  </sheetData>
  <mergeCells count="1">
    <mergeCell ref="D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Jacqueline Ramdeen</cp:lastModifiedBy>
  <cp:lastPrinted>2024-05-16T11:27:43Z</cp:lastPrinted>
  <dcterms:created xsi:type="dcterms:W3CDTF">2022-12-07T11:30:58Z</dcterms:created>
  <dcterms:modified xsi:type="dcterms:W3CDTF">2024-08-20T12:30:43Z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X-GalaxkeyClassification">
    <vt:lpwstr>OFFICIAL</vt:lpwstr>
  </op:property>
</op:Properties>
</file>